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Publicar/"/>
    </mc:Choice>
  </mc:AlternateContent>
  <xr:revisionPtr revIDLastSave="1" documentId="8_{75CD7596-D4F1-4725-BC6C-75B200647A8B}" xr6:coauthVersionLast="47" xr6:coauthVersionMax="47" xr10:uidLastSave="{05FB503B-D0C5-4B9D-B35A-3980D12E73C8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9" l="1"/>
  <c r="I36" i="19"/>
  <c r="H38" i="19"/>
  <c r="I38" i="19"/>
  <c r="J38" i="19"/>
  <c r="J44" i="19"/>
  <c r="H47" i="19"/>
  <c r="I47" i="19"/>
  <c r="I48" i="19"/>
  <c r="J48" i="19"/>
  <c r="K28" i="19" l="1"/>
  <c r="J28" i="19"/>
  <c r="I28" i="19"/>
  <c r="H28" i="19"/>
  <c r="U24" i="20" l="1"/>
  <c r="T24" i="20"/>
  <c r="U16" i="20"/>
  <c r="T16" i="20"/>
  <c r="U27" i="20"/>
  <c r="T27" i="20"/>
  <c r="U19" i="20"/>
  <c r="T19" i="20"/>
  <c r="T11" i="20"/>
  <c r="U11" i="20"/>
  <c r="U14" i="20"/>
  <c r="T14" i="20"/>
  <c r="U17" i="20"/>
  <c r="T17" i="20"/>
  <c r="U22" i="20"/>
  <c r="T22" i="20"/>
  <c r="U25" i="20"/>
  <c r="T25" i="20"/>
  <c r="U20" i="20"/>
  <c r="T20" i="20"/>
  <c r="U12" i="20"/>
  <c r="T12" i="20"/>
  <c r="U15" i="20"/>
  <c r="T15" i="20"/>
  <c r="T26" i="20"/>
  <c r="U26" i="20"/>
  <c r="T18" i="20"/>
  <c r="U18" i="20"/>
  <c r="U23" i="20"/>
  <c r="T23" i="20"/>
  <c r="T21" i="20"/>
  <c r="U21" i="20"/>
  <c r="U13" i="20"/>
  <c r="T13" i="20"/>
  <c r="O28" i="20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G34" i="19" l="1"/>
  <c r="G46" i="19"/>
  <c r="I44" i="19"/>
  <c r="I40" i="19"/>
  <c r="G38" i="19"/>
  <c r="I35" i="19"/>
  <c r="I37" i="19" l="1"/>
  <c r="G37" i="19"/>
  <c r="I39" i="19"/>
  <c r="H39" i="19"/>
  <c r="J47" i="19"/>
  <c r="G47" i="19"/>
  <c r="I43" i="19"/>
  <c r="H43" i="19"/>
  <c r="J36" i="19"/>
  <c r="H36" i="19"/>
  <c r="G36" i="19"/>
  <c r="J49" i="19"/>
  <c r="I49" i="19"/>
  <c r="H35" i="19"/>
  <c r="J35" i="19"/>
  <c r="G35" i="19"/>
  <c r="H49" i="19"/>
  <c r="G49" i="19"/>
  <c r="G40" i="19"/>
  <c r="H40" i="19"/>
  <c r="J40" i="19"/>
  <c r="G43" i="19"/>
  <c r="J43" i="19"/>
  <c r="I45" i="19"/>
  <c r="J45" i="19"/>
  <c r="J46" i="19"/>
  <c r="H46" i="19"/>
  <c r="I46" i="19"/>
  <c r="G39" i="19"/>
  <c r="J39" i="19"/>
  <c r="I41" i="19"/>
  <c r="H41" i="19"/>
  <c r="J42" i="19"/>
  <c r="H42" i="19"/>
  <c r="J37" i="19"/>
  <c r="H37" i="19"/>
  <c r="G41" i="19"/>
  <c r="J41" i="19"/>
  <c r="J34" i="19"/>
  <c r="H34" i="19"/>
  <c r="G33" i="19"/>
  <c r="J33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S28" i="20"/>
  <c r="U28" i="20" s="1"/>
  <c r="R28" i="20"/>
  <c r="T28" i="20" s="1"/>
  <c r="I27" i="21"/>
  <c r="E27" i="21"/>
  <c r="X25" i="20"/>
  <c r="D19" i="21"/>
  <c r="W16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V31" i="13"/>
  <c r="Q31" i="13"/>
  <c r="L31" i="13"/>
  <c r="G31" i="13"/>
  <c r="U31" i="13"/>
  <c r="K31" i="13"/>
  <c r="J31" i="13"/>
  <c r="S31" i="13"/>
  <c r="N31" i="13"/>
  <c r="I31" i="13"/>
  <c r="D31" i="13"/>
  <c r="H31" i="13"/>
  <c r="V30" i="13"/>
  <c r="Q30" i="13"/>
  <c r="L30" i="13"/>
  <c r="G30" i="13"/>
  <c r="U30" i="13"/>
  <c r="P30" i="13"/>
  <c r="K30" i="13"/>
  <c r="T30" i="13"/>
  <c r="J30" i="13"/>
  <c r="S30" i="13"/>
  <c r="N30" i="13"/>
  <c r="I30" i="13"/>
  <c r="V29" i="13"/>
  <c r="Q29" i="13"/>
  <c r="L29" i="13"/>
  <c r="G29" i="13"/>
  <c r="U29" i="13"/>
  <c r="P29" i="13"/>
  <c r="K29" i="13"/>
  <c r="F29" i="13"/>
  <c r="T29" i="13"/>
  <c r="J29" i="13"/>
  <c r="S29" i="13"/>
  <c r="N29" i="13"/>
  <c r="I29" i="13"/>
  <c r="D29" i="13"/>
  <c r="H29" i="13"/>
  <c r="V28" i="13"/>
  <c r="Q28" i="13"/>
  <c r="L28" i="13"/>
  <c r="G28" i="13"/>
  <c r="U28" i="13"/>
  <c r="K28" i="13"/>
  <c r="F28" i="13"/>
  <c r="T28" i="13"/>
  <c r="J28" i="13"/>
  <c r="S28" i="13"/>
  <c r="I28" i="13"/>
  <c r="H28" i="13"/>
  <c r="V27" i="13"/>
  <c r="L27" i="13"/>
  <c r="G27" i="13"/>
  <c r="K27" i="13"/>
  <c r="J27" i="13"/>
  <c r="I27" i="13"/>
  <c r="V26" i="13"/>
  <c r="Q26" i="13"/>
  <c r="L26" i="13"/>
  <c r="G26" i="13"/>
  <c r="U26" i="13"/>
  <c r="K26" i="13"/>
  <c r="J26" i="13"/>
  <c r="S26" i="13"/>
  <c r="N26" i="13"/>
  <c r="I26" i="13"/>
  <c r="R26" i="13"/>
  <c r="V25" i="13"/>
  <c r="Q25" i="13"/>
  <c r="L25" i="13"/>
  <c r="U25" i="13"/>
  <c r="K25" i="13"/>
  <c r="T25" i="13"/>
  <c r="J25" i="13"/>
  <c r="S25" i="13"/>
  <c r="N25" i="13"/>
  <c r="I25" i="13"/>
  <c r="D25" i="13"/>
  <c r="R25" i="13"/>
  <c r="M25" i="13"/>
  <c r="V24" i="13"/>
  <c r="Q24" i="13"/>
  <c r="L24" i="13"/>
  <c r="G24" i="13"/>
  <c r="K24" i="13"/>
  <c r="F24" i="13"/>
  <c r="J24" i="13"/>
  <c r="E24" i="13"/>
  <c r="I24" i="13"/>
  <c r="D24" i="13"/>
  <c r="H24" i="13"/>
  <c r="C24" i="13"/>
  <c r="L23" i="13"/>
  <c r="U23" i="13"/>
  <c r="K23" i="13"/>
  <c r="J23" i="13"/>
  <c r="I23" i="13"/>
  <c r="V22" i="13"/>
  <c r="Q22" i="13"/>
  <c r="L22" i="13"/>
  <c r="U22" i="13"/>
  <c r="K22" i="13"/>
  <c r="T22" i="13"/>
  <c r="J22" i="13"/>
  <c r="S22" i="13"/>
  <c r="I22" i="13"/>
  <c r="V21" i="13"/>
  <c r="Q21" i="13"/>
  <c r="L21" i="13"/>
  <c r="G21" i="13"/>
  <c r="U21" i="13"/>
  <c r="K21" i="13"/>
  <c r="T21" i="13"/>
  <c r="J21" i="13"/>
  <c r="S21" i="13"/>
  <c r="N21" i="13"/>
  <c r="I21" i="13"/>
  <c r="R21" i="13"/>
  <c r="V20" i="13"/>
  <c r="Q20" i="13"/>
  <c r="L20" i="13"/>
  <c r="G20" i="13"/>
  <c r="U20" i="13"/>
  <c r="P20" i="13"/>
  <c r="K20" i="13"/>
  <c r="F20" i="13"/>
  <c r="J20" i="13"/>
  <c r="E20" i="13"/>
  <c r="I20" i="13"/>
  <c r="D20" i="13"/>
  <c r="C20" i="13"/>
  <c r="V19" i="13"/>
  <c r="Q19" i="13"/>
  <c r="L19" i="13"/>
  <c r="G19" i="13"/>
  <c r="U19" i="13"/>
  <c r="K19" i="13"/>
  <c r="J19" i="13"/>
  <c r="I19" i="13"/>
  <c r="V18" i="13"/>
  <c r="Q18" i="13"/>
  <c r="L18" i="13"/>
  <c r="G18" i="13"/>
  <c r="U18" i="13"/>
  <c r="K18" i="13"/>
  <c r="J18" i="13"/>
  <c r="N18" i="13"/>
  <c r="I18" i="13"/>
  <c r="H18" i="13"/>
  <c r="V17" i="13"/>
  <c r="Q17" i="13"/>
  <c r="L17" i="13"/>
  <c r="G17" i="13"/>
  <c r="U17" i="13"/>
  <c r="K17" i="13"/>
  <c r="T17" i="13"/>
  <c r="J17" i="13"/>
  <c r="N17" i="13"/>
  <c r="I17" i="13"/>
  <c r="H17" i="13"/>
  <c r="V16" i="13"/>
  <c r="Q16" i="13"/>
  <c r="L16" i="13"/>
  <c r="G16" i="13"/>
  <c r="U16" i="13"/>
  <c r="K16" i="13"/>
  <c r="F16" i="13"/>
  <c r="J16" i="13"/>
  <c r="I16" i="13"/>
  <c r="D16" i="13"/>
  <c r="H16" i="13"/>
  <c r="L15" i="13"/>
  <c r="K15" i="13"/>
  <c r="J15" i="13"/>
  <c r="J28" i="6"/>
  <c r="AT28" i="5"/>
  <c r="AS28" i="5"/>
  <c r="AO28" i="5"/>
  <c r="AL28" i="5"/>
  <c r="AK28" i="5"/>
  <c r="AG28" i="5"/>
  <c r="AD28" i="5"/>
  <c r="AC28" i="5"/>
  <c r="Y28" i="5"/>
  <c r="V28" i="5"/>
  <c r="U28" i="5"/>
  <c r="Q28" i="5"/>
  <c r="N28" i="5"/>
  <c r="M28" i="5"/>
  <c r="I28" i="5"/>
  <c r="F28" i="5"/>
  <c r="E28" i="5"/>
  <c r="T28" i="4"/>
  <c r="R28" i="4"/>
  <c r="L28" i="4"/>
  <c r="J28" i="4"/>
  <c r="D28" i="4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C29" i="2"/>
  <c r="T31" i="13" l="1"/>
  <c r="Q27" i="13"/>
  <c r="H22" i="13"/>
  <c r="R31" i="13"/>
  <c r="T15" i="13"/>
  <c r="T19" i="13"/>
  <c r="T23" i="13"/>
  <c r="V23" i="13"/>
  <c r="S15" i="13"/>
  <c r="S19" i="13"/>
  <c r="U27" i="13"/>
  <c r="H21" i="13"/>
  <c r="Q23" i="13"/>
  <c r="F30" i="13"/>
  <c r="P31" i="13"/>
  <c r="E31" i="13"/>
  <c r="C28" i="6"/>
  <c r="K28" i="6"/>
  <c r="D28" i="13"/>
  <c r="G23" i="13"/>
  <c r="N16" i="13"/>
  <c r="C28" i="13"/>
  <c r="E29" i="13"/>
  <c r="F31" i="13"/>
  <c r="G25" i="13"/>
  <c r="E28" i="13"/>
  <c r="O29" i="13"/>
  <c r="S18" i="13"/>
  <c r="P18" i="13"/>
  <c r="S17" i="13"/>
  <c r="P21" i="13"/>
  <c r="C16" i="13"/>
  <c r="S16" i="13"/>
  <c r="M17" i="13"/>
  <c r="M21" i="13"/>
  <c r="H20" i="13"/>
  <c r="E16" i="13"/>
  <c r="O17" i="13"/>
  <c r="O21" i="13"/>
  <c r="H23" i="13"/>
  <c r="R17" i="13"/>
  <c r="F18" i="13"/>
  <c r="O31" i="13"/>
  <c r="N19" i="13"/>
  <c r="D26" i="13"/>
  <c r="P28" i="13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R15" i="13"/>
  <c r="R19" i="13"/>
  <c r="R23" i="13"/>
  <c r="H26" i="13"/>
  <c r="R27" i="13"/>
  <c r="T27" i="13"/>
  <c r="H28" i="6"/>
  <c r="S23" i="13"/>
  <c r="S27" i="13"/>
  <c r="D28" i="5"/>
  <c r="L28" i="5"/>
  <c r="T28" i="5"/>
  <c r="AB28" i="5"/>
  <c r="AJ28" i="5"/>
  <c r="AR28" i="5"/>
  <c r="R18" i="13"/>
  <c r="R22" i="13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T16" i="13"/>
  <c r="H25" i="13"/>
  <c r="R30" i="13"/>
  <c r="F28" i="4"/>
  <c r="N28" i="4"/>
  <c r="V28" i="4"/>
  <c r="J28" i="5"/>
  <c r="R28" i="5"/>
  <c r="Z28" i="5"/>
  <c r="AH28" i="5"/>
  <c r="AP28" i="5"/>
  <c r="I32" i="12"/>
  <c r="I32" i="13" s="1"/>
  <c r="T26" i="13"/>
  <c r="U24" i="13"/>
  <c r="O25" i="13"/>
  <c r="AA28" i="5"/>
  <c r="AI28" i="5"/>
  <c r="AQ28" i="5"/>
  <c r="D18" i="13"/>
  <c r="D30" i="13"/>
  <c r="D21" i="13"/>
  <c r="E28" i="4"/>
  <c r="M28" i="4"/>
  <c r="U28" i="4"/>
  <c r="G28" i="5"/>
  <c r="O28" i="5"/>
  <c r="W28" i="5"/>
  <c r="AE28" i="5"/>
  <c r="AM28" i="5"/>
  <c r="P25" i="13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H15" i="13"/>
  <c r="R16" i="13"/>
  <c r="H19" i="13"/>
  <c r="R20" i="13"/>
  <c r="R24" i="13"/>
  <c r="H27" i="13"/>
  <c r="R28" i="13"/>
  <c r="F17" i="13"/>
  <c r="T20" i="13"/>
  <c r="F21" i="13"/>
  <c r="P22" i="13"/>
  <c r="T24" i="13"/>
  <c r="F25" i="13"/>
  <c r="P26" i="13"/>
  <c r="H30" i="13"/>
  <c r="G32" i="12"/>
  <c r="O32" i="12"/>
  <c r="W32" i="12"/>
  <c r="AE32" i="12"/>
  <c r="U32" i="13" s="1"/>
  <c r="I31" i="14"/>
  <c r="Q31" i="14"/>
  <c r="Y31" i="14"/>
  <c r="AG31" i="14"/>
  <c r="Q32" i="12"/>
  <c r="Y32" i="12"/>
  <c r="S20" i="13"/>
  <c r="S24" i="13"/>
  <c r="C31" i="14"/>
  <c r="K31" i="14"/>
  <c r="S31" i="14"/>
  <c r="AA31" i="14"/>
  <c r="AI31" i="14"/>
  <c r="T18" i="13"/>
  <c r="R29" i="13"/>
  <c r="D28" i="7"/>
  <c r="L28" i="7"/>
  <c r="T28" i="7"/>
  <c r="C29" i="8"/>
  <c r="K29" i="8"/>
  <c r="S29" i="8"/>
  <c r="F29" i="9"/>
  <c r="N29" i="9"/>
  <c r="C15" i="13"/>
  <c r="M16" i="13"/>
  <c r="C19" i="13"/>
  <c r="M20" i="13"/>
  <c r="C23" i="13"/>
  <c r="M24" i="13"/>
  <c r="C27" i="13"/>
  <c r="M28" i="13"/>
  <c r="C31" i="13"/>
  <c r="E29" i="8"/>
  <c r="M29" i="8"/>
  <c r="U29" i="8"/>
  <c r="H29" i="9"/>
  <c r="P29" i="9"/>
  <c r="O16" i="13"/>
  <c r="E19" i="13"/>
  <c r="O20" i="13"/>
  <c r="E23" i="13"/>
  <c r="O24" i="13"/>
  <c r="E27" i="13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D15" i="13"/>
  <c r="AF32" i="12"/>
  <c r="D19" i="13"/>
  <c r="N20" i="13"/>
  <c r="D23" i="13"/>
  <c r="N24" i="13"/>
  <c r="D27" i="13"/>
  <c r="N28" i="13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P16" i="13"/>
  <c r="F19" i="13"/>
  <c r="F23" i="13"/>
  <c r="P24" i="13"/>
  <c r="F27" i="13"/>
  <c r="P17" i="13"/>
  <c r="O28" i="13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C18" i="13"/>
  <c r="M19" i="13"/>
  <c r="C22" i="13"/>
  <c r="M23" i="13"/>
  <c r="C26" i="13"/>
  <c r="M27" i="13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C17" i="13"/>
  <c r="M18" i="13"/>
  <c r="E18" i="13"/>
  <c r="O19" i="13"/>
  <c r="C21" i="13"/>
  <c r="M22" i="13"/>
  <c r="E22" i="13"/>
  <c r="O23" i="13"/>
  <c r="C25" i="13"/>
  <c r="M26" i="13"/>
  <c r="E26" i="13"/>
  <c r="O27" i="13"/>
  <c r="C29" i="13"/>
  <c r="M30" i="13"/>
  <c r="E30" i="13"/>
  <c r="H28" i="17"/>
  <c r="P28" i="17"/>
  <c r="X16" i="20"/>
  <c r="C28" i="22"/>
  <c r="D54" i="24"/>
  <c r="Y28" i="7"/>
  <c r="AG28" i="7"/>
  <c r="J28" i="7"/>
  <c r="R28" i="7"/>
  <c r="Z28" i="7"/>
  <c r="AH28" i="7"/>
  <c r="E28" i="10"/>
  <c r="D28" i="11"/>
  <c r="E17" i="13"/>
  <c r="O18" i="13"/>
  <c r="E21" i="13"/>
  <c r="O22" i="13"/>
  <c r="G22" i="13"/>
  <c r="E25" i="13"/>
  <c r="O26" i="13"/>
  <c r="O30" i="13"/>
  <c r="C27" i="16"/>
  <c r="J28" i="17"/>
  <c r="D12" i="18"/>
  <c r="E13" i="18"/>
  <c r="D20" i="18"/>
  <c r="E21" i="18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22" i="13"/>
  <c r="N23" i="13"/>
  <c r="N27" i="13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I28" i="6"/>
  <c r="E28" i="7"/>
  <c r="M28" i="7"/>
  <c r="U28" i="7"/>
  <c r="AC28" i="7"/>
  <c r="H28" i="10"/>
  <c r="L32" i="12"/>
  <c r="P15" i="13"/>
  <c r="AB32" i="12"/>
  <c r="G32" i="13" s="1"/>
  <c r="D17" i="13"/>
  <c r="P19" i="13"/>
  <c r="N22" i="13"/>
  <c r="F22" i="13"/>
  <c r="P23" i="13"/>
  <c r="F26" i="13"/>
  <c r="P27" i="13"/>
  <c r="F31" i="14"/>
  <c r="N31" i="14"/>
  <c r="V31" i="14"/>
  <c r="AD31" i="14"/>
  <c r="E28" i="17"/>
  <c r="M28" i="17"/>
  <c r="D17" i="18"/>
  <c r="E18" i="18"/>
  <c r="D25" i="18"/>
  <c r="E26" i="18"/>
  <c r="G16" i="21"/>
  <c r="E23" i="21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F16" i="21"/>
  <c r="F17" i="21"/>
  <c r="G18" i="21"/>
  <c r="I19" i="21"/>
  <c r="C21" i="21"/>
  <c r="D22" i="21"/>
  <c r="G25" i="21"/>
  <c r="X27" i="20"/>
  <c r="D28" i="22"/>
  <c r="E28" i="22"/>
  <c r="E54" i="24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M29" i="13"/>
  <c r="C32" i="12"/>
  <c r="K32" i="12"/>
  <c r="S32" i="12"/>
  <c r="K32" i="13" s="1"/>
  <c r="E15" i="13"/>
  <c r="M15" i="13"/>
  <c r="U15" i="13"/>
  <c r="D32" i="12"/>
  <c r="T32" i="12"/>
  <c r="F15" i="13"/>
  <c r="N15" i="13"/>
  <c r="V15" i="13"/>
  <c r="G15" i="13"/>
  <c r="O15" i="13"/>
  <c r="F32" i="12"/>
  <c r="N32" i="12"/>
  <c r="J32" i="13" s="1"/>
  <c r="C30" i="13"/>
  <c r="M31" i="13"/>
  <c r="I15" i="13"/>
  <c r="Q15" i="13"/>
  <c r="H32" i="12"/>
  <c r="P32" i="12"/>
  <c r="X32" i="12"/>
  <c r="L32" i="13" s="1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Y15" i="20"/>
  <c r="Y23" i="20"/>
  <c r="F54" i="24"/>
  <c r="C10" i="18"/>
  <c r="C18" i="18"/>
  <c r="C26" i="18"/>
  <c r="Y12" i="20"/>
  <c r="W14" i="20"/>
  <c r="Y20" i="20"/>
  <c r="W22" i="20"/>
  <c r="C31" i="15"/>
  <c r="D10" i="18"/>
  <c r="C13" i="18"/>
  <c r="C21" i="18"/>
  <c r="W11" i="20"/>
  <c r="Y17" i="20"/>
  <c r="W19" i="20"/>
  <c r="Y25" i="20"/>
  <c r="W27" i="20"/>
  <c r="E10" i="18"/>
  <c r="C16" i="18"/>
  <c r="Y14" i="20"/>
  <c r="Y22" i="20"/>
  <c r="M32" i="13" l="1"/>
  <c r="V32" i="13"/>
  <c r="F32" i="13"/>
  <c r="D32" i="13"/>
  <c r="H32" i="13"/>
  <c r="C32" i="13"/>
  <c r="Q32" i="13"/>
  <c r="R32" i="13"/>
  <c r="T32" i="13"/>
  <c r="S32" i="13"/>
  <c r="E32" i="13"/>
  <c r="E27" i="18"/>
  <c r="P32" i="13"/>
  <c r="O32" i="13"/>
  <c r="N32" i="13"/>
  <c r="C50" i="19"/>
  <c r="G28" i="19"/>
  <c r="C27" i="18"/>
  <c r="E28" i="21"/>
  <c r="F28" i="21"/>
  <c r="I28" i="21"/>
  <c r="C28" i="21"/>
  <c r="D28" i="21"/>
  <c r="D27" i="18"/>
  <c r="Z28" i="20"/>
  <c r="Y28" i="20"/>
  <c r="X28" i="20"/>
  <c r="W28" i="20"/>
  <c r="K40" i="24" l="1"/>
  <c r="E15" i="24" s="1"/>
  <c r="K52" i="24"/>
  <c r="F27" i="24" s="1"/>
  <c r="K51" i="24"/>
  <c r="G26" i="24" s="1"/>
  <c r="K38" i="24"/>
  <c r="F13" i="24" s="1"/>
  <c r="K42" i="24"/>
  <c r="E17" i="24" s="1"/>
  <c r="K46" i="24"/>
  <c r="G21" i="24" s="1"/>
  <c r="K50" i="24"/>
  <c r="D25" i="24" s="1"/>
  <c r="K49" i="24"/>
  <c r="C24" i="24" s="1"/>
  <c r="K53" i="24"/>
  <c r="D28" i="24" s="1"/>
  <c r="J54" i="24"/>
  <c r="C13" i="24"/>
  <c r="E13" i="24"/>
  <c r="G17" i="24"/>
  <c r="K47" i="24"/>
  <c r="K41" i="24"/>
  <c r="K45" i="24"/>
  <c r="K44" i="24"/>
  <c r="K39" i="24"/>
  <c r="K43" i="24"/>
  <c r="K48" i="24"/>
  <c r="G27" i="24" l="1"/>
  <c r="D13" i="24"/>
  <c r="H13" i="24" s="1"/>
  <c r="D24" i="24"/>
  <c r="G24" i="24"/>
  <c r="E24" i="24"/>
  <c r="C15" i="24"/>
  <c r="F28" i="24"/>
  <c r="D15" i="24"/>
  <c r="C28" i="24"/>
  <c r="F24" i="24"/>
  <c r="C27" i="24"/>
  <c r="E27" i="24"/>
  <c r="E28" i="24"/>
  <c r="F15" i="24"/>
  <c r="E21" i="24"/>
  <c r="G28" i="24"/>
  <c r="G15" i="24"/>
  <c r="D21" i="24"/>
  <c r="G13" i="24"/>
  <c r="F17" i="24"/>
  <c r="D17" i="24"/>
  <c r="D27" i="24"/>
  <c r="D26" i="24"/>
  <c r="F25" i="24"/>
  <c r="C26" i="24"/>
  <c r="G25" i="24"/>
  <c r="F26" i="24"/>
  <c r="C17" i="24"/>
  <c r="F21" i="24"/>
  <c r="C25" i="24"/>
  <c r="E26" i="24"/>
  <c r="C21" i="24"/>
  <c r="E25" i="24"/>
  <c r="F23" i="24"/>
  <c r="C23" i="24"/>
  <c r="D23" i="24"/>
  <c r="E23" i="24"/>
  <c r="G23" i="24"/>
  <c r="K37" i="24"/>
  <c r="I54" i="24"/>
  <c r="K54" i="24" s="1"/>
  <c r="G18" i="24"/>
  <c r="D18" i="24"/>
  <c r="E18" i="24"/>
  <c r="F18" i="24"/>
  <c r="C18" i="24"/>
  <c r="E22" i="24"/>
  <c r="F22" i="24"/>
  <c r="G22" i="24"/>
  <c r="C22" i="24"/>
  <c r="D22" i="24"/>
  <c r="D14" i="24"/>
  <c r="C14" i="24"/>
  <c r="F14" i="24"/>
  <c r="E14" i="24"/>
  <c r="G14" i="24"/>
  <c r="C19" i="24"/>
  <c r="F19" i="24"/>
  <c r="E19" i="24"/>
  <c r="D19" i="24"/>
  <c r="G19" i="24"/>
  <c r="D20" i="24"/>
  <c r="F20" i="24"/>
  <c r="C20" i="24"/>
  <c r="G20" i="24"/>
  <c r="E20" i="24"/>
  <c r="D16" i="24"/>
  <c r="C16" i="24"/>
  <c r="G16" i="24"/>
  <c r="F16" i="24"/>
  <c r="E16" i="24"/>
  <c r="H24" i="24" l="1"/>
  <c r="H15" i="24"/>
  <c r="H28" i="24"/>
  <c r="H26" i="24"/>
  <c r="H27" i="24"/>
  <c r="H17" i="24"/>
  <c r="H20" i="24"/>
  <c r="H25" i="24"/>
  <c r="H21" i="24"/>
  <c r="H23" i="24"/>
  <c r="H14" i="24"/>
  <c r="H22" i="24"/>
  <c r="C29" i="24"/>
  <c r="G29" i="24"/>
  <c r="D29" i="24"/>
  <c r="F29" i="24"/>
  <c r="E29" i="24"/>
  <c r="E12" i="24"/>
  <c r="D12" i="24"/>
  <c r="G12" i="24"/>
  <c r="F12" i="24"/>
  <c r="C12" i="24"/>
  <c r="H16" i="24"/>
  <c r="H19" i="24"/>
  <c r="H18" i="24"/>
  <c r="H12" i="24" l="1"/>
  <c r="H29" i="24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<sst xmlns="http://schemas.openxmlformats.org/spreadsheetml/2006/main" count="1038" uniqueCount="267">
  <si>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</si>
  <si>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</si>
  <si>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</si>
  <si>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</si>
  <si>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</si>
  <si>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</si>
  <si>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</si>
  <si>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</si>
  <si>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</si>
  <si>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</si>
  <si>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</si>
  <si>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</si>
  <si>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</si>
  <si>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</si>
  <si>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</si>
  <si>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</si>
  <si>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</si>
  <si>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</si>
  <si>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</si>
  <si>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</si>
  <si>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</si>
  <si>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</si>
  <si>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</si>
  <si>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</si>
  <si>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</si>
  <si>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</si>
  <si>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</si>
  <si>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</si>
  <si>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</si>
  <si>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</si>
  <si>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</si>
  <si>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</si>
  <si>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</si>
  <si>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</si>
  <si>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</si>
  <si>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</si>
  <si>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</si>
  <si>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</si>
  <si>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</si>
  <si>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</si>
  <si>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</si>
  <si>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</si>
  <si>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</si>
  <si>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</si>
  <si>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</si>
  <si>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</si>
  <si>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</si>
  <si>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</si>
  <si>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</si>
  <si>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</si>
  <si>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</si>
  <si>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</si>
  <si>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</si>
  <si>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</si>
  <si>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</si>
  <si>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</si>
  <si>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</si>
  <si>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</si>
  <si>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</si>
  <si>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</si>
  <si>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</si>
  <si>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</si>
  <si>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</si>
  <si>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</si>
  <si>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</si>
  <si>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</si>
  <si>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</si>
  <si>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</si>
  <si>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</si>
  <si>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</si>
  <si>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</si>
  <si>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</si>
  <si>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</si>
  <si>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</si>
  <si>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</si>
  <si>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</si>
  <si>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</si>
  <si>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</si>
  <si>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</si>
  <si>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</si>
  <si>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</si>
  <si>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</si>
  <si>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</si>
  <si>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</si>
  <si>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</si>
  <si>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</si>
  <si>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</si>
  <si>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</si>
  <si>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</si>
  <si>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</si>
  <si>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</si>
  <si>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</si>
  <si>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</si>
  <si>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</si>
  <si>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</si>
  <si>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</si>
  <si>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</si>
  <si>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</si>
  <si>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</si>
  <si>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</si>
  <si>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</si>
  <si>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</si>
  <si>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</si>
  <si>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</si>
  <si>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</si>
  <si>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</si>
  <si>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</si>
  <si>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</si>
  <si>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</si>
  <si>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</si>
  <si>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</si>
  <si>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</si>
  <si>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</si>
  <si>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</si>
  <si>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</si>
  <si>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</si>
  <si>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</si>
  <si>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</si>
  <si>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</si>
  <si>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</si>
  <si>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</si>
  <si>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</si>
  <si>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</si>
  <si>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</si>
  <si>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</si>
  <si>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</si>
  <si>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</si>
  <si>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</si>
  <si>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</si>
  <si>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</si>
  <si>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</si>
  <si>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</si>
  <si>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</si>
  <si>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</si>
  <si>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</si>
  <si>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</si>
  <si>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</si>
  <si>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</si>
  <si>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</si>
  <si>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</si>
  <si>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</si>
  <si>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</si>
  <si>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</si>
  <si>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</si>
  <si>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</si>
  <si>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</si>
  <si>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</si>
  <si>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</si>
  <si>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</si>
  <si>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</si>
  <si>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</si>
  <si>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</si>
  <si>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</si>
  <si>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</si>
  <si>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</si>
  <si>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</si>
  <si>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</si>
  <si>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</si>
  <si>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</si>
  <si>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</si>
  <si>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</si>
  <si>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</si>
  <si>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</si>
  <si>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</si>
  <si>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</si>
  <si>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</si>
  <si>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</si>
  <si>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</si>
  <si>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</si>
  <si>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</si>
  <si>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</si>
  <si>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</si>
  <si>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</si>
  <si>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</si>
  <si>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</si>
  <si>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</si>
  <si>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</si>
  <si>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</si>
  <si>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</si>
  <si>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</si>
  <si>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</si>
  <si>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</si>
  <si>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</si>
  <si>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</si>
  <si>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</si>
  <si>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</si>
  <si>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</si>
  <si>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</si>
  <si>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</si>
  <si>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</si>
  <si>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</si>
  <si>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</si>
  <si>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</si>
  <si>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</si>
  <si>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</si>
  <si>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</si>
  <si>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</si>
  <si>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</si>
  <si>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</si>
  <si>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</si>
  <si>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</si>
  <si>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</si>
  <si>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</si>
  <si>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</si>
  <si>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</si>
  <si>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</si>
  <si>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</si>
  <si>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</si>
  <si>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</si>
  <si>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</si>
  <si>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</si>
  <si>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</si>
  <si>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</si>
  <si>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</si>
  <si>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</si>
  <si>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</si>
  <si>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</si>
  <si>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</si>
  <si>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</si>
  <si>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</si>
  <si>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</si>
  <si>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</si>
  <si>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</si>
  <si>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</si>
  <si>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</si>
  <si>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</si>
  <si>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</si>
  <si>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</si>
  <si>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</si>
  <si>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</si>
  <si>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</si>
  <si>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</si>
  <si>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</si>
  <si>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</si>
  <si>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</si>
  <si>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</si>
  <si>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</si>
  <si>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</si>
  <si>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</si>
  <si>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</si>
  <si>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</si>
  <si>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</si>
  <si>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</si>
  <si>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</si>
  <si>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</si>
  <si>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</si>
  <si>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</si>
  <si>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</si>
  <si>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</si>
  <si>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</si>
  <si>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</si>
  <si>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</si>
  <si>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</si>
  <si>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</si>
  <si>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</si>
  <si>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</si>
  <si>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</si>
  <si>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</si>
  <si>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</si>
  <si>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</si>
  <si>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</si>
  <si>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</si>
  <si>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</si>
  <si>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</si>
  <si>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</si>
  <si>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</si>
  <si>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Definitiva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</si>
</sst>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right" vertical="center"/>
    </xf>
    <xf numFmtId="165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647700</xdr:colOff>
      <xdr:row>2</xdr:row>
      <xdr:rowOff>152400</xdr:rowOff>
    </xdr:from>
    <xdr:to>
      <xdr:col>9</xdr:col>
      <xdr:colOff>542925</xdr:colOff>
      <xdr:row>6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734675" y="4762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824831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70" t="s">
        <v>130</v>
      </c>
      <c r="D9" s="70"/>
      <c r="E9" s="84"/>
      <c r="F9" s="77" t="s">
        <v>129</v>
      </c>
      <c r="G9" s="70"/>
      <c r="H9" s="84"/>
      <c r="I9" s="77" t="s">
        <v>132</v>
      </c>
      <c r="J9" s="70"/>
      <c r="K9" s="84"/>
    </row>
    <row r="10" spans="1:11" ht="42" customHeight="1" thickBot="1" x14ac:dyDescent="0.25">
      <c r="A10" s="14"/>
      <c r="B10" s="11"/>
      <c r="C10" s="17" t="s">
        <v>133</v>
      </c>
      <c r="D10" s="18" t="s">
        <v>134</v>
      </c>
      <c r="E10" s="18" t="s">
        <v>52</v>
      </c>
      <c r="F10" s="18" t="s">
        <v>133</v>
      </c>
      <c r="G10" s="18" t="s">
        <v>134</v>
      </c>
      <c r="H10" s="18" t="s">
        <v>52</v>
      </c>
      <c r="I10" s="18" t="s">
        <v>133</v>
      </c>
      <c r="J10" s="18" t="s">
        <v>134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13</v>
      </c>
      <c r="D11" s="19">
        <v>0</v>
      </c>
      <c r="E11" s="19">
        <v>13</v>
      </c>
      <c r="F11" s="19">
        <v>25</v>
      </c>
      <c r="G11" s="19">
        <v>3</v>
      </c>
      <c r="H11" s="19">
        <v>28</v>
      </c>
      <c r="I11" s="19">
        <v>38</v>
      </c>
      <c r="J11" s="19">
        <v>3</v>
      </c>
      <c r="K11" s="19">
        <v>41</v>
      </c>
    </row>
    <row r="12" spans="1:11" ht="20.100000000000001" customHeight="1" thickBot="1" x14ac:dyDescent="0.25">
      <c r="B12" s="4" t="s">
        <v>23</v>
      </c>
      <c r="C12" s="20">
        <v>2</v>
      </c>
      <c r="D12" s="20">
        <v>0</v>
      </c>
      <c r="E12" s="20">
        <v>2</v>
      </c>
      <c r="F12" s="20">
        <v>11</v>
      </c>
      <c r="G12" s="20">
        <v>0</v>
      </c>
      <c r="H12" s="20">
        <v>11</v>
      </c>
      <c r="I12" s="20">
        <v>13</v>
      </c>
      <c r="J12" s="20">
        <v>0</v>
      </c>
      <c r="K12" s="20">
        <v>13</v>
      </c>
    </row>
    <row r="13" spans="1:11" ht="20.100000000000001" customHeight="1" thickBot="1" x14ac:dyDescent="0.25">
      <c r="B13" s="4" t="s">
        <v>24</v>
      </c>
      <c r="C13" s="20">
        <v>4</v>
      </c>
      <c r="D13" s="20">
        <v>0</v>
      </c>
      <c r="E13" s="20">
        <v>4</v>
      </c>
      <c r="F13" s="20">
        <v>3</v>
      </c>
      <c r="G13" s="20">
        <v>0</v>
      </c>
      <c r="H13" s="20">
        <v>3</v>
      </c>
      <c r="I13" s="20">
        <v>7</v>
      </c>
      <c r="J13" s="20">
        <v>0</v>
      </c>
      <c r="K13" s="20">
        <v>7</v>
      </c>
    </row>
    <row r="14" spans="1:11" ht="20.100000000000001" customHeight="1" thickBot="1" x14ac:dyDescent="0.25">
      <c r="B14" s="4" t="s">
        <v>25</v>
      </c>
      <c r="C14" s="20">
        <v>3</v>
      </c>
      <c r="D14" s="20">
        <v>0</v>
      </c>
      <c r="E14" s="20">
        <v>3</v>
      </c>
      <c r="F14" s="20">
        <v>7</v>
      </c>
      <c r="G14" s="20">
        <v>0</v>
      </c>
      <c r="H14" s="20">
        <v>7</v>
      </c>
      <c r="I14" s="20">
        <v>10</v>
      </c>
      <c r="J14" s="20">
        <v>0</v>
      </c>
      <c r="K14" s="20">
        <v>10</v>
      </c>
    </row>
    <row r="15" spans="1:11" ht="20.100000000000001" customHeight="1" thickBot="1" x14ac:dyDescent="0.25">
      <c r="B15" s="4" t="s">
        <v>26</v>
      </c>
      <c r="C15" s="20">
        <v>4</v>
      </c>
      <c r="D15" s="20">
        <v>1</v>
      </c>
      <c r="E15" s="20">
        <v>5</v>
      </c>
      <c r="F15" s="20">
        <v>5</v>
      </c>
      <c r="G15" s="20">
        <v>0</v>
      </c>
      <c r="H15" s="20">
        <v>5</v>
      </c>
      <c r="I15" s="20">
        <v>9</v>
      </c>
      <c r="J15" s="20">
        <v>1</v>
      </c>
      <c r="K15" s="20">
        <v>10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20">
        <v>1</v>
      </c>
      <c r="J16" s="20">
        <v>0</v>
      </c>
      <c r="K16" s="20">
        <v>1</v>
      </c>
    </row>
    <row r="17" spans="2:11" ht="20.100000000000001" customHeight="1" thickBot="1" x14ac:dyDescent="0.25">
      <c r="B17" s="4" t="s">
        <v>28</v>
      </c>
      <c r="C17" s="20">
        <v>6</v>
      </c>
      <c r="D17" s="20">
        <v>0</v>
      </c>
      <c r="E17" s="20">
        <v>6</v>
      </c>
      <c r="F17" s="20">
        <v>3</v>
      </c>
      <c r="G17" s="20">
        <v>0</v>
      </c>
      <c r="H17" s="20">
        <v>3</v>
      </c>
      <c r="I17" s="20">
        <v>9</v>
      </c>
      <c r="J17" s="20">
        <v>0</v>
      </c>
      <c r="K17" s="20">
        <v>9</v>
      </c>
    </row>
    <row r="18" spans="2:11" ht="20.100000000000001" customHeight="1" thickBot="1" x14ac:dyDescent="0.25">
      <c r="B18" s="4" t="s">
        <v>29</v>
      </c>
      <c r="C18" s="20">
        <v>1</v>
      </c>
      <c r="D18" s="20">
        <v>0</v>
      </c>
      <c r="E18" s="20">
        <v>1</v>
      </c>
      <c r="F18" s="20">
        <v>3</v>
      </c>
      <c r="G18" s="20">
        <v>0</v>
      </c>
      <c r="H18" s="20">
        <v>3</v>
      </c>
      <c r="I18" s="20">
        <v>4</v>
      </c>
      <c r="J18" s="20">
        <v>0</v>
      </c>
      <c r="K18" s="20">
        <v>4</v>
      </c>
    </row>
    <row r="19" spans="2:11" ht="20.100000000000001" customHeight="1" thickBot="1" x14ac:dyDescent="0.25">
      <c r="B19" s="4" t="s">
        <v>30</v>
      </c>
      <c r="C19" s="20">
        <v>21</v>
      </c>
      <c r="D19" s="20">
        <v>6</v>
      </c>
      <c r="E19" s="20">
        <v>27</v>
      </c>
      <c r="F19" s="20">
        <v>56</v>
      </c>
      <c r="G19" s="20">
        <v>16</v>
      </c>
      <c r="H19" s="20">
        <v>72</v>
      </c>
      <c r="I19" s="20">
        <v>77</v>
      </c>
      <c r="J19" s="20">
        <v>22</v>
      </c>
      <c r="K19" s="20">
        <v>99</v>
      </c>
    </row>
    <row r="20" spans="2:11" ht="20.100000000000001" customHeight="1" thickBot="1" x14ac:dyDescent="0.25">
      <c r="B20" s="4" t="s">
        <v>31</v>
      </c>
      <c r="C20" s="20">
        <v>23</v>
      </c>
      <c r="D20" s="20">
        <v>0</v>
      </c>
      <c r="E20" s="20">
        <v>23</v>
      </c>
      <c r="F20" s="20">
        <v>22</v>
      </c>
      <c r="G20" s="20">
        <v>3</v>
      </c>
      <c r="H20" s="20">
        <v>25</v>
      </c>
      <c r="I20" s="20">
        <v>45</v>
      </c>
      <c r="J20" s="20">
        <v>3</v>
      </c>
      <c r="K20" s="20">
        <v>48</v>
      </c>
    </row>
    <row r="21" spans="2:11" ht="20.100000000000001" customHeight="1" thickBot="1" x14ac:dyDescent="0.25">
      <c r="B21" s="4" t="s">
        <v>32</v>
      </c>
      <c r="C21" s="20">
        <v>1</v>
      </c>
      <c r="D21" s="20">
        <v>0</v>
      </c>
      <c r="E21" s="20">
        <v>1</v>
      </c>
      <c r="F21" s="20">
        <v>1</v>
      </c>
      <c r="G21" s="20">
        <v>0</v>
      </c>
      <c r="H21" s="20">
        <v>1</v>
      </c>
      <c r="I21" s="20">
        <v>2</v>
      </c>
      <c r="J21" s="20">
        <v>0</v>
      </c>
      <c r="K21" s="20">
        <v>2</v>
      </c>
    </row>
    <row r="22" spans="2:11" ht="20.100000000000001" customHeight="1" thickBot="1" x14ac:dyDescent="0.25">
      <c r="B22" s="4" t="s">
        <v>33</v>
      </c>
      <c r="C22" s="20">
        <v>5</v>
      </c>
      <c r="D22" s="20">
        <v>0</v>
      </c>
      <c r="E22" s="20">
        <v>5</v>
      </c>
      <c r="F22" s="20">
        <v>10</v>
      </c>
      <c r="G22" s="20">
        <v>0</v>
      </c>
      <c r="H22" s="20">
        <v>10</v>
      </c>
      <c r="I22" s="20">
        <v>15</v>
      </c>
      <c r="J22" s="20">
        <v>0</v>
      </c>
      <c r="K22" s="20">
        <v>15</v>
      </c>
    </row>
    <row r="23" spans="2:11" ht="20.100000000000001" customHeight="1" thickBot="1" x14ac:dyDescent="0.25">
      <c r="B23" s="4" t="s">
        <v>34</v>
      </c>
      <c r="C23" s="20">
        <v>3</v>
      </c>
      <c r="D23" s="20">
        <v>0</v>
      </c>
      <c r="E23" s="20">
        <v>3</v>
      </c>
      <c r="F23" s="20">
        <v>25</v>
      </c>
      <c r="G23" s="20">
        <v>12</v>
      </c>
      <c r="H23" s="20">
        <v>37</v>
      </c>
      <c r="I23" s="20">
        <v>28</v>
      </c>
      <c r="J23" s="20">
        <v>12</v>
      </c>
      <c r="K23" s="20">
        <v>40</v>
      </c>
    </row>
    <row r="24" spans="2:11" ht="20.100000000000001" customHeight="1" thickBot="1" x14ac:dyDescent="0.25">
      <c r="B24" s="4" t="s">
        <v>35</v>
      </c>
      <c r="C24" s="20">
        <v>5</v>
      </c>
      <c r="D24" s="20">
        <v>0</v>
      </c>
      <c r="E24" s="20">
        <v>5</v>
      </c>
      <c r="F24" s="20">
        <v>11</v>
      </c>
      <c r="G24" s="20">
        <v>1</v>
      </c>
      <c r="H24" s="20">
        <v>12</v>
      </c>
      <c r="I24" s="20">
        <v>16</v>
      </c>
      <c r="J24" s="20">
        <v>1</v>
      </c>
      <c r="K24" s="20">
        <v>17</v>
      </c>
    </row>
    <row r="25" spans="2:11" ht="20.100000000000001" customHeight="1" thickBot="1" x14ac:dyDescent="0.25">
      <c r="B25" s="4" t="s">
        <v>36</v>
      </c>
      <c r="C25" s="20">
        <v>2</v>
      </c>
      <c r="D25" s="20">
        <v>0</v>
      </c>
      <c r="E25" s="20">
        <v>2</v>
      </c>
      <c r="F25" s="20">
        <v>1</v>
      </c>
      <c r="G25" s="20">
        <v>0</v>
      </c>
      <c r="H25" s="20">
        <v>1</v>
      </c>
      <c r="I25" s="20">
        <v>3</v>
      </c>
      <c r="J25" s="20">
        <v>0</v>
      </c>
      <c r="K25" s="20">
        <v>3</v>
      </c>
    </row>
    <row r="26" spans="2:11" ht="20.100000000000001" customHeight="1" thickBot="1" x14ac:dyDescent="0.25">
      <c r="B26" s="5" t="s">
        <v>37</v>
      </c>
      <c r="C26" s="20">
        <v>6</v>
      </c>
      <c r="D26" s="20">
        <v>1</v>
      </c>
      <c r="E26" s="20">
        <v>7</v>
      </c>
      <c r="F26" s="20">
        <v>13</v>
      </c>
      <c r="G26" s="20">
        <v>0</v>
      </c>
      <c r="H26" s="20">
        <v>13</v>
      </c>
      <c r="I26" s="20">
        <v>19</v>
      </c>
      <c r="J26" s="20">
        <v>1</v>
      </c>
      <c r="K26" s="20">
        <v>20</v>
      </c>
    </row>
    <row r="27" spans="2:11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1</v>
      </c>
      <c r="G27" s="21">
        <v>0</v>
      </c>
      <c r="H27" s="21">
        <v>1</v>
      </c>
      <c r="I27" s="21">
        <v>1</v>
      </c>
      <c r="J27" s="21">
        <v>0</v>
      </c>
      <c r="K27" s="21">
        <v>1</v>
      </c>
    </row>
    <row r="28" spans="2:11" ht="20.100000000000001" customHeight="1" thickBot="1" x14ac:dyDescent="0.25">
      <c r="B28" s="7" t="s">
        <v>39</v>
      </c>
      <c r="C28" s="9">
        <f>SUM(C11:C27)</f>
        <v>99</v>
      </c>
      <c r="D28" s="9">
        <f t="shared" ref="D28:K28" si="0">SUM(D11:D27)</f>
        <v>8</v>
      </c>
      <c r="E28" s="9">
        <f t="shared" si="0"/>
        <v>107</v>
      </c>
      <c r="F28" s="9">
        <f t="shared" si="0"/>
        <v>198</v>
      </c>
      <c r="G28" s="9">
        <f t="shared" si="0"/>
        <v>35</v>
      </c>
      <c r="H28" s="9">
        <f t="shared" si="0"/>
        <v>233</v>
      </c>
      <c r="I28" s="9">
        <f t="shared" si="0"/>
        <v>297</v>
      </c>
      <c r="J28" s="9">
        <f t="shared" si="0"/>
        <v>43</v>
      </c>
      <c r="K28" s="9">
        <f t="shared" si="0"/>
        <v>340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8" t="s">
        <v>135</v>
      </c>
      <c r="D9" s="88"/>
      <c r="E9" s="88"/>
    </row>
    <row r="10" spans="2:5" ht="42.75" customHeight="1" thickBot="1" x14ac:dyDescent="0.25">
      <c r="B10" s="11"/>
      <c r="C10" s="22" t="s">
        <v>130</v>
      </c>
      <c r="D10" s="22" t="s">
        <v>129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9</v>
      </c>
      <c r="D11" s="19">
        <v>8</v>
      </c>
      <c r="E11" s="19">
        <v>17</v>
      </c>
    </row>
    <row r="12" spans="2:5" ht="20.100000000000001" customHeight="1" thickBot="1" x14ac:dyDescent="0.25">
      <c r="B12" s="4" t="s">
        <v>23</v>
      </c>
      <c r="C12" s="20">
        <v>1</v>
      </c>
      <c r="D12" s="20">
        <v>1</v>
      </c>
      <c r="E12" s="20">
        <v>2</v>
      </c>
    </row>
    <row r="13" spans="2:5" ht="20.100000000000001" customHeight="1" thickBot="1" x14ac:dyDescent="0.25">
      <c r="B13" s="4" t="s">
        <v>24</v>
      </c>
      <c r="C13" s="20">
        <v>1</v>
      </c>
      <c r="D13" s="20">
        <v>0</v>
      </c>
      <c r="E13" s="20">
        <v>1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26</v>
      </c>
      <c r="C15" s="20">
        <v>3</v>
      </c>
      <c r="D15" s="20">
        <v>0</v>
      </c>
      <c r="E15" s="20">
        <v>3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1</v>
      </c>
      <c r="E16" s="20">
        <v>1</v>
      </c>
    </row>
    <row r="17" spans="2:5" ht="20.100000000000001" customHeight="1" thickBot="1" x14ac:dyDescent="0.25">
      <c r="B17" s="4" t="s">
        <v>28</v>
      </c>
      <c r="C17" s="20">
        <v>1</v>
      </c>
      <c r="D17" s="20">
        <v>0</v>
      </c>
      <c r="E17" s="20">
        <v>1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1</v>
      </c>
      <c r="E18" s="20">
        <v>1</v>
      </c>
    </row>
    <row r="19" spans="2:5" ht="20.100000000000001" customHeight="1" thickBot="1" x14ac:dyDescent="0.25">
      <c r="B19" s="4" t="s">
        <v>30</v>
      </c>
      <c r="C19" s="20">
        <v>10</v>
      </c>
      <c r="D19" s="20">
        <v>18</v>
      </c>
      <c r="E19" s="20">
        <v>28</v>
      </c>
    </row>
    <row r="20" spans="2:5" ht="20.100000000000001" customHeight="1" thickBot="1" x14ac:dyDescent="0.25">
      <c r="B20" s="4" t="s">
        <v>31</v>
      </c>
      <c r="C20" s="20">
        <v>9</v>
      </c>
      <c r="D20" s="20">
        <v>8</v>
      </c>
      <c r="E20" s="20">
        <v>17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1</v>
      </c>
      <c r="D22" s="20">
        <v>0</v>
      </c>
      <c r="E22" s="20">
        <v>1</v>
      </c>
    </row>
    <row r="23" spans="2:5" ht="20.100000000000001" customHeight="1" thickBot="1" x14ac:dyDescent="0.25">
      <c r="B23" s="4" t="s">
        <v>34</v>
      </c>
      <c r="C23" s="20">
        <v>2</v>
      </c>
      <c r="D23" s="20">
        <v>2</v>
      </c>
      <c r="E23" s="20">
        <v>4</v>
      </c>
    </row>
    <row r="24" spans="2:5" ht="20.100000000000001" customHeight="1" thickBot="1" x14ac:dyDescent="0.25">
      <c r="B24" s="4" t="s">
        <v>35</v>
      </c>
      <c r="C24" s="20">
        <v>2</v>
      </c>
      <c r="D24" s="20">
        <v>0</v>
      </c>
      <c r="E24" s="20">
        <v>2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2</v>
      </c>
      <c r="D26" s="20">
        <v>0</v>
      </c>
      <c r="E26" s="20">
        <v>2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41</v>
      </c>
      <c r="D28" s="9">
        <f>SUM(D11:D27)</f>
        <v>39</v>
      </c>
      <c r="E28" s="9">
        <f>SUM(E11:E27)</f>
        <v>80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8" t="s">
        <v>136</v>
      </c>
      <c r="D12" s="88"/>
      <c r="E12" s="88"/>
      <c r="F12" s="88"/>
      <c r="G12" s="88"/>
      <c r="H12" s="88" t="s">
        <v>137</v>
      </c>
      <c r="I12" s="88"/>
      <c r="J12" s="88"/>
      <c r="K12" s="88"/>
      <c r="L12" s="88"/>
      <c r="M12" s="88" t="s">
        <v>138</v>
      </c>
      <c r="N12" s="88"/>
      <c r="O12" s="88"/>
      <c r="P12" s="88"/>
      <c r="Q12" s="88"/>
      <c r="R12" s="88" t="s">
        <v>139</v>
      </c>
      <c r="S12" s="88"/>
      <c r="T12" s="88"/>
      <c r="U12" s="88"/>
      <c r="V12" s="88"/>
      <c r="W12" s="88" t="s">
        <v>140</v>
      </c>
      <c r="X12" s="88"/>
      <c r="Y12" s="88"/>
      <c r="Z12" s="88"/>
      <c r="AA12" s="88"/>
      <c r="AB12" s="88" t="s">
        <v>52</v>
      </c>
      <c r="AC12" s="88"/>
      <c r="AD12" s="88"/>
      <c r="AE12" s="88"/>
      <c r="AF12" s="88"/>
    </row>
    <row r="13" spans="2:32" ht="28.5" customHeight="1" x14ac:dyDescent="0.2">
      <c r="B13" s="25"/>
      <c r="C13" s="89" t="s">
        <v>77</v>
      </c>
      <c r="D13" s="89" t="s">
        <v>141</v>
      </c>
      <c r="E13" s="89"/>
      <c r="F13" s="89"/>
      <c r="G13" s="89" t="s">
        <v>142</v>
      </c>
      <c r="H13" s="89" t="s">
        <v>77</v>
      </c>
      <c r="I13" s="89" t="s">
        <v>141</v>
      </c>
      <c r="J13" s="89"/>
      <c r="K13" s="89"/>
      <c r="L13" s="89" t="s">
        <v>142</v>
      </c>
      <c r="M13" s="89" t="s">
        <v>77</v>
      </c>
      <c r="N13" s="89" t="s">
        <v>141</v>
      </c>
      <c r="O13" s="89"/>
      <c r="P13" s="89"/>
      <c r="Q13" s="89" t="s">
        <v>142</v>
      </c>
      <c r="R13" s="89" t="s">
        <v>77</v>
      </c>
      <c r="S13" s="89" t="s">
        <v>141</v>
      </c>
      <c r="T13" s="89"/>
      <c r="U13" s="89"/>
      <c r="V13" s="89" t="s">
        <v>142</v>
      </c>
      <c r="W13" s="89" t="s">
        <v>77</v>
      </c>
      <c r="X13" s="89" t="s">
        <v>141</v>
      </c>
      <c r="Y13" s="89"/>
      <c r="Z13" s="89"/>
      <c r="AA13" s="89" t="s">
        <v>142</v>
      </c>
      <c r="AB13" s="89" t="s">
        <v>77</v>
      </c>
      <c r="AC13" s="89" t="s">
        <v>141</v>
      </c>
      <c r="AD13" s="89"/>
      <c r="AE13" s="89"/>
      <c r="AF13" s="89" t="s">
        <v>142</v>
      </c>
    </row>
    <row r="14" spans="2:32" ht="28.5" customHeight="1" thickBot="1" x14ac:dyDescent="0.25">
      <c r="B14" s="11"/>
      <c r="C14" s="89"/>
      <c r="D14" s="27" t="s">
        <v>143</v>
      </c>
      <c r="E14" s="27" t="s">
        <v>144</v>
      </c>
      <c r="F14" s="27" t="s">
        <v>145</v>
      </c>
      <c r="G14" s="89"/>
      <c r="H14" s="89"/>
      <c r="I14" s="27" t="s">
        <v>143</v>
      </c>
      <c r="J14" s="27" t="s">
        <v>144</v>
      </c>
      <c r="K14" s="27" t="s">
        <v>145</v>
      </c>
      <c r="L14" s="89"/>
      <c r="M14" s="89"/>
      <c r="N14" s="27" t="s">
        <v>143</v>
      </c>
      <c r="O14" s="27" t="s">
        <v>144</v>
      </c>
      <c r="P14" s="27" t="s">
        <v>145</v>
      </c>
      <c r="Q14" s="89"/>
      <c r="R14" s="89"/>
      <c r="S14" s="27" t="s">
        <v>143</v>
      </c>
      <c r="T14" s="27" t="s">
        <v>144</v>
      </c>
      <c r="U14" s="27" t="s">
        <v>145</v>
      </c>
      <c r="V14" s="89"/>
      <c r="W14" s="89"/>
      <c r="X14" s="27" t="s">
        <v>143</v>
      </c>
      <c r="Y14" s="27" t="s">
        <v>144</v>
      </c>
      <c r="Z14" s="27" t="s">
        <v>145</v>
      </c>
      <c r="AA14" s="89"/>
      <c r="AB14" s="89"/>
      <c r="AC14" s="27" t="s">
        <v>143</v>
      </c>
      <c r="AD14" s="27" t="s">
        <v>144</v>
      </c>
      <c r="AE14" s="27" t="s">
        <v>145</v>
      </c>
      <c r="AF14" s="89"/>
    </row>
    <row r="15" spans="2:32" ht="20.100000000000001" customHeight="1" thickBot="1" x14ac:dyDescent="0.25">
      <c r="B15" s="3" t="s">
        <v>22</v>
      </c>
      <c r="C15" s="19">
        <v>7341</v>
      </c>
      <c r="D15" s="19">
        <v>31</v>
      </c>
      <c r="E15" s="19">
        <v>5806</v>
      </c>
      <c r="F15" s="19">
        <v>1504</v>
      </c>
      <c r="G15" s="19">
        <v>0</v>
      </c>
      <c r="H15" s="19">
        <v>18</v>
      </c>
      <c r="I15" s="19">
        <v>0</v>
      </c>
      <c r="J15" s="19">
        <v>16</v>
      </c>
      <c r="K15" s="19">
        <v>2</v>
      </c>
      <c r="L15" s="19">
        <v>0</v>
      </c>
      <c r="M15" s="19">
        <v>611</v>
      </c>
      <c r="N15" s="19">
        <v>0</v>
      </c>
      <c r="O15" s="19">
        <v>604</v>
      </c>
      <c r="P15" s="19">
        <v>7</v>
      </c>
      <c r="Q15" s="19">
        <v>0</v>
      </c>
      <c r="R15" s="19">
        <v>153</v>
      </c>
      <c r="S15" s="19">
        <v>0</v>
      </c>
      <c r="T15" s="19">
        <v>153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8123</v>
      </c>
      <c r="AC15" s="19">
        <v>31</v>
      </c>
      <c r="AD15" s="19">
        <v>6579</v>
      </c>
      <c r="AE15" s="19">
        <v>1513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792</v>
      </c>
      <c r="D16" s="20">
        <v>3</v>
      </c>
      <c r="E16" s="20">
        <v>676</v>
      </c>
      <c r="F16" s="20">
        <v>113</v>
      </c>
      <c r="G16" s="20">
        <v>0</v>
      </c>
      <c r="H16" s="20">
        <v>1</v>
      </c>
      <c r="I16" s="20">
        <v>0</v>
      </c>
      <c r="J16" s="20">
        <v>1</v>
      </c>
      <c r="K16" s="20">
        <v>0</v>
      </c>
      <c r="L16" s="20">
        <v>0</v>
      </c>
      <c r="M16" s="20">
        <v>46</v>
      </c>
      <c r="N16" s="20">
        <v>0</v>
      </c>
      <c r="O16" s="20">
        <v>44</v>
      </c>
      <c r="P16" s="20">
        <v>2</v>
      </c>
      <c r="Q16" s="20">
        <v>0</v>
      </c>
      <c r="R16" s="20">
        <v>28</v>
      </c>
      <c r="S16" s="20">
        <v>0</v>
      </c>
      <c r="T16" s="20">
        <v>28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867</v>
      </c>
      <c r="AC16" s="20">
        <v>3</v>
      </c>
      <c r="AD16" s="20">
        <v>749</v>
      </c>
      <c r="AE16" s="20">
        <v>115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626</v>
      </c>
      <c r="D17" s="20">
        <v>2</v>
      </c>
      <c r="E17" s="20">
        <v>474</v>
      </c>
      <c r="F17" s="20">
        <v>150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13</v>
      </c>
      <c r="N17" s="20">
        <v>0</v>
      </c>
      <c r="O17" s="20">
        <v>13</v>
      </c>
      <c r="P17" s="20">
        <v>0</v>
      </c>
      <c r="Q17" s="20">
        <v>0</v>
      </c>
      <c r="R17" s="20">
        <v>2</v>
      </c>
      <c r="S17" s="20">
        <v>0</v>
      </c>
      <c r="T17" s="20">
        <v>2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641</v>
      </c>
      <c r="AC17" s="20">
        <v>2</v>
      </c>
      <c r="AD17" s="20">
        <v>489</v>
      </c>
      <c r="AE17" s="20">
        <v>150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863</v>
      </c>
      <c r="D18" s="20">
        <v>0</v>
      </c>
      <c r="E18" s="20">
        <v>647</v>
      </c>
      <c r="F18" s="20">
        <v>216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32</v>
      </c>
      <c r="N18" s="20">
        <v>0</v>
      </c>
      <c r="O18" s="20">
        <v>29</v>
      </c>
      <c r="P18" s="20">
        <v>3</v>
      </c>
      <c r="Q18" s="20">
        <v>0</v>
      </c>
      <c r="R18" s="20">
        <v>2</v>
      </c>
      <c r="S18" s="20">
        <v>0</v>
      </c>
      <c r="T18" s="20">
        <v>1</v>
      </c>
      <c r="U18" s="20">
        <v>1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897</v>
      </c>
      <c r="AC18" s="20">
        <v>0</v>
      </c>
      <c r="AD18" s="20">
        <v>677</v>
      </c>
      <c r="AE18" s="20">
        <v>220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1503</v>
      </c>
      <c r="D19" s="20">
        <v>26</v>
      </c>
      <c r="E19" s="20">
        <v>1079</v>
      </c>
      <c r="F19" s="20">
        <v>398</v>
      </c>
      <c r="G19" s="20">
        <v>0</v>
      </c>
      <c r="H19" s="20">
        <v>3</v>
      </c>
      <c r="I19" s="20">
        <v>0</v>
      </c>
      <c r="J19" s="20">
        <v>2</v>
      </c>
      <c r="K19" s="20">
        <v>1</v>
      </c>
      <c r="L19" s="20">
        <v>0</v>
      </c>
      <c r="M19" s="20">
        <v>232</v>
      </c>
      <c r="N19" s="20">
        <v>0</v>
      </c>
      <c r="O19" s="20">
        <v>229</v>
      </c>
      <c r="P19" s="20">
        <v>3</v>
      </c>
      <c r="Q19" s="20">
        <v>0</v>
      </c>
      <c r="R19" s="20">
        <v>138</v>
      </c>
      <c r="S19" s="20">
        <v>0</v>
      </c>
      <c r="T19" s="20">
        <v>138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1876</v>
      </c>
      <c r="AC19" s="20">
        <v>26</v>
      </c>
      <c r="AD19" s="20">
        <v>1448</v>
      </c>
      <c r="AE19" s="20">
        <v>402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352</v>
      </c>
      <c r="D20" s="20">
        <v>0</v>
      </c>
      <c r="E20" s="20">
        <v>226</v>
      </c>
      <c r="F20" s="20">
        <v>126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10</v>
      </c>
      <c r="N20" s="20">
        <v>0</v>
      </c>
      <c r="O20" s="20">
        <v>6</v>
      </c>
      <c r="P20" s="20">
        <v>4</v>
      </c>
      <c r="Q20" s="20">
        <v>0</v>
      </c>
      <c r="R20" s="20">
        <v>2</v>
      </c>
      <c r="S20" s="20">
        <v>0</v>
      </c>
      <c r="T20" s="20">
        <v>2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364</v>
      </c>
      <c r="AC20" s="20">
        <v>0</v>
      </c>
      <c r="AD20" s="20">
        <v>234</v>
      </c>
      <c r="AE20" s="20">
        <v>130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1519</v>
      </c>
      <c r="D21" s="20">
        <v>0</v>
      </c>
      <c r="E21" s="20">
        <v>1141</v>
      </c>
      <c r="F21" s="20">
        <v>378</v>
      </c>
      <c r="G21" s="20">
        <v>0</v>
      </c>
      <c r="H21" s="20">
        <v>1</v>
      </c>
      <c r="I21" s="20">
        <v>0</v>
      </c>
      <c r="J21" s="20">
        <v>1</v>
      </c>
      <c r="K21" s="20">
        <v>0</v>
      </c>
      <c r="L21" s="20">
        <v>0</v>
      </c>
      <c r="M21" s="20">
        <v>29</v>
      </c>
      <c r="N21" s="20">
        <v>0</v>
      </c>
      <c r="O21" s="20">
        <v>28</v>
      </c>
      <c r="P21" s="20">
        <v>1</v>
      </c>
      <c r="Q21" s="20">
        <v>0</v>
      </c>
      <c r="R21" s="20">
        <v>7</v>
      </c>
      <c r="S21" s="20">
        <v>0</v>
      </c>
      <c r="T21" s="20">
        <v>7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1556</v>
      </c>
      <c r="AC21" s="20">
        <v>0</v>
      </c>
      <c r="AD21" s="20">
        <v>1177</v>
      </c>
      <c r="AE21" s="20">
        <v>379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1508</v>
      </c>
      <c r="D22" s="20">
        <v>0</v>
      </c>
      <c r="E22" s="20">
        <v>1143</v>
      </c>
      <c r="F22" s="20">
        <v>365</v>
      </c>
      <c r="G22" s="20">
        <v>0</v>
      </c>
      <c r="H22" s="20">
        <v>7</v>
      </c>
      <c r="I22" s="20">
        <v>0</v>
      </c>
      <c r="J22" s="20">
        <v>4</v>
      </c>
      <c r="K22" s="20">
        <v>3</v>
      </c>
      <c r="L22" s="20">
        <v>0</v>
      </c>
      <c r="M22" s="20">
        <v>45</v>
      </c>
      <c r="N22" s="20">
        <v>0</v>
      </c>
      <c r="O22" s="20">
        <v>44</v>
      </c>
      <c r="P22" s="20">
        <v>1</v>
      </c>
      <c r="Q22" s="20">
        <v>0</v>
      </c>
      <c r="R22" s="20">
        <v>14</v>
      </c>
      <c r="S22" s="20">
        <v>0</v>
      </c>
      <c r="T22" s="20">
        <v>14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1574</v>
      </c>
      <c r="AC22" s="20">
        <v>0</v>
      </c>
      <c r="AD22" s="20">
        <v>1205</v>
      </c>
      <c r="AE22" s="20">
        <v>369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5043</v>
      </c>
      <c r="D23" s="20">
        <v>5</v>
      </c>
      <c r="E23" s="20">
        <v>2414</v>
      </c>
      <c r="F23" s="20">
        <v>2624</v>
      </c>
      <c r="G23" s="20">
        <v>0</v>
      </c>
      <c r="H23" s="20">
        <v>11</v>
      </c>
      <c r="I23" s="20">
        <v>0</v>
      </c>
      <c r="J23" s="20">
        <v>3</v>
      </c>
      <c r="K23" s="20">
        <v>8</v>
      </c>
      <c r="L23" s="20">
        <v>0</v>
      </c>
      <c r="M23" s="20">
        <v>50</v>
      </c>
      <c r="N23" s="20">
        <v>0</v>
      </c>
      <c r="O23" s="20">
        <v>49</v>
      </c>
      <c r="P23" s="20">
        <v>1</v>
      </c>
      <c r="Q23" s="20">
        <v>0</v>
      </c>
      <c r="R23" s="20">
        <v>8</v>
      </c>
      <c r="S23" s="20">
        <v>0</v>
      </c>
      <c r="T23" s="20">
        <v>8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5112</v>
      </c>
      <c r="AC23" s="20">
        <v>5</v>
      </c>
      <c r="AD23" s="20">
        <v>2474</v>
      </c>
      <c r="AE23" s="20">
        <v>2633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4757</v>
      </c>
      <c r="D24" s="20">
        <v>41</v>
      </c>
      <c r="E24" s="20">
        <v>3984</v>
      </c>
      <c r="F24" s="20">
        <v>732</v>
      </c>
      <c r="G24" s="20">
        <v>0</v>
      </c>
      <c r="H24" s="20">
        <v>8</v>
      </c>
      <c r="I24" s="20">
        <v>1</v>
      </c>
      <c r="J24" s="20">
        <v>5</v>
      </c>
      <c r="K24" s="20">
        <v>2</v>
      </c>
      <c r="L24" s="20">
        <v>0</v>
      </c>
      <c r="M24" s="20">
        <v>329</v>
      </c>
      <c r="N24" s="20">
        <v>0</v>
      </c>
      <c r="O24" s="20">
        <v>307</v>
      </c>
      <c r="P24" s="20">
        <v>22</v>
      </c>
      <c r="Q24" s="20">
        <v>0</v>
      </c>
      <c r="R24" s="20">
        <v>103</v>
      </c>
      <c r="S24" s="20">
        <v>0</v>
      </c>
      <c r="T24" s="20">
        <v>103</v>
      </c>
      <c r="U24" s="20">
        <v>0</v>
      </c>
      <c r="V24" s="20">
        <v>0</v>
      </c>
      <c r="W24" s="20">
        <v>1</v>
      </c>
      <c r="X24" s="20">
        <v>0</v>
      </c>
      <c r="Y24" s="20">
        <v>1</v>
      </c>
      <c r="Z24" s="20">
        <v>0</v>
      </c>
      <c r="AA24" s="20">
        <v>0</v>
      </c>
      <c r="AB24" s="20">
        <v>5198</v>
      </c>
      <c r="AC24" s="20">
        <v>42</v>
      </c>
      <c r="AD24" s="20">
        <v>4400</v>
      </c>
      <c r="AE24" s="20">
        <v>756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769</v>
      </c>
      <c r="D25" s="20">
        <v>2</v>
      </c>
      <c r="E25" s="20">
        <v>571</v>
      </c>
      <c r="F25" s="20">
        <v>196</v>
      </c>
      <c r="G25" s="20">
        <v>0</v>
      </c>
      <c r="H25" s="20">
        <v>14</v>
      </c>
      <c r="I25" s="20">
        <v>0</v>
      </c>
      <c r="J25" s="20">
        <v>3</v>
      </c>
      <c r="K25" s="20">
        <v>11</v>
      </c>
      <c r="L25" s="20">
        <v>0</v>
      </c>
      <c r="M25" s="20">
        <v>27</v>
      </c>
      <c r="N25" s="20">
        <v>0</v>
      </c>
      <c r="O25" s="20">
        <v>26</v>
      </c>
      <c r="P25" s="20">
        <v>1</v>
      </c>
      <c r="Q25" s="20">
        <v>0</v>
      </c>
      <c r="R25" s="20">
        <v>15</v>
      </c>
      <c r="S25" s="20">
        <v>0</v>
      </c>
      <c r="T25" s="20">
        <v>15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825</v>
      </c>
      <c r="AC25" s="20">
        <v>2</v>
      </c>
      <c r="AD25" s="20">
        <v>615</v>
      </c>
      <c r="AE25" s="20">
        <v>208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1710</v>
      </c>
      <c r="D26" s="20">
        <v>10</v>
      </c>
      <c r="E26" s="20">
        <v>1107</v>
      </c>
      <c r="F26" s="20">
        <v>593</v>
      </c>
      <c r="G26" s="20">
        <v>0</v>
      </c>
      <c r="H26" s="20">
        <v>5</v>
      </c>
      <c r="I26" s="20">
        <v>0</v>
      </c>
      <c r="J26" s="20">
        <v>4</v>
      </c>
      <c r="K26" s="20">
        <v>1</v>
      </c>
      <c r="L26" s="20">
        <v>0</v>
      </c>
      <c r="M26" s="20">
        <v>68</v>
      </c>
      <c r="N26" s="20">
        <v>0</v>
      </c>
      <c r="O26" s="20">
        <v>64</v>
      </c>
      <c r="P26" s="20">
        <v>4</v>
      </c>
      <c r="Q26" s="20">
        <v>0</v>
      </c>
      <c r="R26" s="20">
        <v>1</v>
      </c>
      <c r="S26" s="20">
        <v>0</v>
      </c>
      <c r="T26" s="20">
        <v>1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1784</v>
      </c>
      <c r="AC26" s="20">
        <v>10</v>
      </c>
      <c r="AD26" s="20">
        <v>1176</v>
      </c>
      <c r="AE26" s="20">
        <v>598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5211</v>
      </c>
      <c r="D27" s="20">
        <v>2</v>
      </c>
      <c r="E27" s="20">
        <v>2613</v>
      </c>
      <c r="F27" s="20">
        <v>2596</v>
      </c>
      <c r="G27" s="20">
        <v>0</v>
      </c>
      <c r="H27" s="20">
        <v>23</v>
      </c>
      <c r="I27" s="20">
        <v>0</v>
      </c>
      <c r="J27" s="20">
        <v>14</v>
      </c>
      <c r="K27" s="20">
        <v>9</v>
      </c>
      <c r="L27" s="20">
        <v>0</v>
      </c>
      <c r="M27" s="20">
        <v>160</v>
      </c>
      <c r="N27" s="20">
        <v>0</v>
      </c>
      <c r="O27" s="20">
        <v>139</v>
      </c>
      <c r="P27" s="20">
        <v>21</v>
      </c>
      <c r="Q27" s="20">
        <v>0</v>
      </c>
      <c r="R27" s="20">
        <v>87</v>
      </c>
      <c r="S27" s="20">
        <v>0</v>
      </c>
      <c r="T27" s="20">
        <v>45</v>
      </c>
      <c r="U27" s="20">
        <v>42</v>
      </c>
      <c r="V27" s="20">
        <v>0</v>
      </c>
      <c r="W27" s="20">
        <v>1</v>
      </c>
      <c r="X27" s="20">
        <v>0</v>
      </c>
      <c r="Y27" s="20">
        <v>1</v>
      </c>
      <c r="Z27" s="20">
        <v>0</v>
      </c>
      <c r="AA27" s="20">
        <v>0</v>
      </c>
      <c r="AB27" s="20">
        <v>5482</v>
      </c>
      <c r="AC27" s="20">
        <v>2</v>
      </c>
      <c r="AD27" s="20">
        <v>2812</v>
      </c>
      <c r="AE27" s="20">
        <v>2668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1395</v>
      </c>
      <c r="D28" s="20">
        <v>3</v>
      </c>
      <c r="E28" s="20">
        <v>1140</v>
      </c>
      <c r="F28" s="20">
        <v>252</v>
      </c>
      <c r="G28" s="20">
        <v>0</v>
      </c>
      <c r="H28" s="20">
        <v>3</v>
      </c>
      <c r="I28" s="20">
        <v>0</v>
      </c>
      <c r="J28" s="20">
        <v>3</v>
      </c>
      <c r="K28" s="20">
        <v>0</v>
      </c>
      <c r="L28" s="20">
        <v>0</v>
      </c>
      <c r="M28" s="20">
        <v>118</v>
      </c>
      <c r="N28" s="20">
        <v>0</v>
      </c>
      <c r="O28" s="20">
        <v>113</v>
      </c>
      <c r="P28" s="20">
        <v>5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1516</v>
      </c>
      <c r="AC28" s="20">
        <v>3</v>
      </c>
      <c r="AD28" s="20">
        <v>1256</v>
      </c>
      <c r="AE28" s="20">
        <v>257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337</v>
      </c>
      <c r="D29" s="20">
        <v>0</v>
      </c>
      <c r="E29" s="20">
        <v>234</v>
      </c>
      <c r="F29" s="20">
        <v>103</v>
      </c>
      <c r="G29" s="20">
        <v>0</v>
      </c>
      <c r="H29" s="20">
        <v>6</v>
      </c>
      <c r="I29" s="20">
        <v>0</v>
      </c>
      <c r="J29" s="20">
        <v>6</v>
      </c>
      <c r="K29" s="20">
        <v>0</v>
      </c>
      <c r="L29" s="20">
        <v>0</v>
      </c>
      <c r="M29" s="20">
        <v>12</v>
      </c>
      <c r="N29" s="20">
        <v>0</v>
      </c>
      <c r="O29" s="20">
        <v>12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355</v>
      </c>
      <c r="AC29" s="20">
        <v>0</v>
      </c>
      <c r="AD29" s="20">
        <v>252</v>
      </c>
      <c r="AE29" s="20">
        <v>103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757</v>
      </c>
      <c r="D30" s="20">
        <v>0</v>
      </c>
      <c r="E30" s="20">
        <v>423</v>
      </c>
      <c r="F30" s="20">
        <v>334</v>
      </c>
      <c r="G30" s="20">
        <v>0</v>
      </c>
      <c r="H30" s="20">
        <v>15</v>
      </c>
      <c r="I30" s="20">
        <v>0</v>
      </c>
      <c r="J30" s="20">
        <v>6</v>
      </c>
      <c r="K30" s="20">
        <v>9</v>
      </c>
      <c r="L30" s="20">
        <v>0</v>
      </c>
      <c r="M30" s="20">
        <v>15</v>
      </c>
      <c r="N30" s="20">
        <v>0</v>
      </c>
      <c r="O30" s="20">
        <v>14</v>
      </c>
      <c r="P30" s="20">
        <v>1</v>
      </c>
      <c r="Q30" s="20">
        <v>0</v>
      </c>
      <c r="R30" s="20">
        <v>3</v>
      </c>
      <c r="S30" s="20">
        <v>0</v>
      </c>
      <c r="T30" s="20">
        <v>2</v>
      </c>
      <c r="U30" s="20">
        <v>1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790</v>
      </c>
      <c r="AC30" s="20">
        <v>0</v>
      </c>
      <c r="AD30" s="20">
        <v>445</v>
      </c>
      <c r="AE30" s="20">
        <v>345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308</v>
      </c>
      <c r="D31" s="21">
        <v>7</v>
      </c>
      <c r="E31" s="21">
        <v>265</v>
      </c>
      <c r="F31" s="21">
        <v>36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2</v>
      </c>
      <c r="N31" s="21">
        <v>0</v>
      </c>
      <c r="O31" s="21">
        <v>1</v>
      </c>
      <c r="P31" s="21">
        <v>1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310</v>
      </c>
      <c r="AC31" s="21">
        <v>7</v>
      </c>
      <c r="AD31" s="21">
        <v>266</v>
      </c>
      <c r="AE31" s="21">
        <v>37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34791</v>
      </c>
      <c r="D32" s="9">
        <f t="shared" ref="D32:AF32" si="0">SUM(D15:D31)</f>
        <v>132</v>
      </c>
      <c r="E32" s="9">
        <f t="shared" si="0"/>
        <v>23943</v>
      </c>
      <c r="F32" s="9">
        <f t="shared" si="0"/>
        <v>10716</v>
      </c>
      <c r="G32" s="9">
        <f t="shared" si="0"/>
        <v>0</v>
      </c>
      <c r="H32" s="9">
        <f t="shared" si="0"/>
        <v>115</v>
      </c>
      <c r="I32" s="9">
        <f t="shared" si="0"/>
        <v>1</v>
      </c>
      <c r="J32" s="9">
        <f t="shared" si="0"/>
        <v>68</v>
      </c>
      <c r="K32" s="9">
        <f t="shared" si="0"/>
        <v>46</v>
      </c>
      <c r="L32" s="9">
        <f t="shared" si="0"/>
        <v>0</v>
      </c>
      <c r="M32" s="9">
        <f t="shared" si="0"/>
        <v>1799</v>
      </c>
      <c r="N32" s="9">
        <f t="shared" si="0"/>
        <v>0</v>
      </c>
      <c r="O32" s="9">
        <f t="shared" si="0"/>
        <v>1722</v>
      </c>
      <c r="P32" s="9">
        <f t="shared" si="0"/>
        <v>77</v>
      </c>
      <c r="Q32" s="9">
        <f t="shared" si="0"/>
        <v>0</v>
      </c>
      <c r="R32" s="9">
        <f t="shared" si="0"/>
        <v>563</v>
      </c>
      <c r="S32" s="9">
        <f t="shared" si="0"/>
        <v>0</v>
      </c>
      <c r="T32" s="9">
        <f t="shared" si="0"/>
        <v>519</v>
      </c>
      <c r="U32" s="9">
        <f t="shared" si="0"/>
        <v>44</v>
      </c>
      <c r="V32" s="9">
        <f t="shared" si="0"/>
        <v>0</v>
      </c>
      <c r="W32" s="9">
        <f t="shared" si="0"/>
        <v>2</v>
      </c>
      <c r="X32" s="9">
        <f t="shared" si="0"/>
        <v>0</v>
      </c>
      <c r="Y32" s="9">
        <f t="shared" si="0"/>
        <v>2</v>
      </c>
      <c r="Z32" s="9">
        <f t="shared" si="0"/>
        <v>0</v>
      </c>
      <c r="AA32" s="9">
        <f t="shared" si="0"/>
        <v>0</v>
      </c>
      <c r="AB32" s="9">
        <f t="shared" si="0"/>
        <v>37270</v>
      </c>
      <c r="AC32" s="9">
        <f t="shared" si="0"/>
        <v>133</v>
      </c>
      <c r="AD32" s="9">
        <f t="shared" si="0"/>
        <v>26254</v>
      </c>
      <c r="AE32" s="9">
        <f t="shared" si="0"/>
        <v>10883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8" t="s">
        <v>77</v>
      </c>
      <c r="D12" s="88"/>
      <c r="E12" s="88"/>
      <c r="F12" s="88"/>
      <c r="G12" s="88"/>
      <c r="H12" s="88" t="s">
        <v>141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2:22" ht="25.5" customHeight="1" x14ac:dyDescent="0.2">
      <c r="B13" s="25"/>
      <c r="C13" s="88"/>
      <c r="D13" s="88"/>
      <c r="E13" s="88"/>
      <c r="F13" s="88"/>
      <c r="G13" s="88"/>
      <c r="H13" s="88" t="s">
        <v>143</v>
      </c>
      <c r="I13" s="88"/>
      <c r="J13" s="88"/>
      <c r="K13" s="88"/>
      <c r="L13" s="90"/>
      <c r="M13" s="88" t="s">
        <v>144</v>
      </c>
      <c r="N13" s="88"/>
      <c r="O13" s="88"/>
      <c r="P13" s="88"/>
      <c r="Q13" s="90"/>
      <c r="R13" s="88" t="s">
        <v>145</v>
      </c>
      <c r="S13" s="88"/>
      <c r="T13" s="88"/>
      <c r="U13" s="88"/>
      <c r="V13" s="90"/>
    </row>
    <row r="14" spans="2:22" ht="45" customHeight="1" x14ac:dyDescent="0.2">
      <c r="B14" s="25"/>
      <c r="C14" s="58" t="s">
        <v>136</v>
      </c>
      <c r="D14" s="58" t="s">
        <v>137</v>
      </c>
      <c r="E14" s="58" t="s">
        <v>146</v>
      </c>
      <c r="F14" s="58" t="s">
        <v>147</v>
      </c>
      <c r="G14" s="58" t="s">
        <v>140</v>
      </c>
      <c r="H14" s="58" t="s">
        <v>136</v>
      </c>
      <c r="I14" s="58" t="s">
        <v>137</v>
      </c>
      <c r="J14" s="58" t="s">
        <v>146</v>
      </c>
      <c r="K14" s="58" t="s">
        <v>147</v>
      </c>
      <c r="L14" s="58" t="s">
        <v>140</v>
      </c>
      <c r="M14" s="58" t="s">
        <v>136</v>
      </c>
      <c r="N14" s="58" t="s">
        <v>137</v>
      </c>
      <c r="O14" s="58" t="s">
        <v>146</v>
      </c>
      <c r="P14" s="58" t="s">
        <v>147</v>
      </c>
      <c r="Q14" s="58" t="s">
        <v>140</v>
      </c>
      <c r="R14" s="58" t="s">
        <v>136</v>
      </c>
      <c r="S14" s="58" t="s">
        <v>137</v>
      </c>
      <c r="T14" s="58" t="s">
        <v>146</v>
      </c>
      <c r="U14" s="58" t="s">
        <v>147</v>
      </c>
      <c r="V14" s="58" t="s">
        <v>140</v>
      </c>
    </row>
    <row r="15" spans="2:22" ht="20.100000000000001" customHeight="1" thickBot="1" x14ac:dyDescent="0.25">
      <c r="B15" s="3" t="s">
        <v>22</v>
      </c>
      <c r="C15" s="31">
        <f>IF('Órdenes según Instancia'!C15=0,"-",IF('Órdenes según Instancia'!AB15=0,"-",('Órdenes según Instancia'!C15/'Órdenes según Instancia'!AB15)))</f>
        <v>0.90373014895974391</v>
      </c>
      <c r="D15" s="31">
        <f>IF('Órdenes según Instancia'!H15=0,"-",IF('Órdenes según Instancia'!AB15=0,"-",('Órdenes según Instancia'!H15/'Órdenes según Instancia'!AB15)))</f>
        <v>2.2159300750954083E-3</v>
      </c>
      <c r="E15" s="31">
        <f>IF('Órdenes según Instancia'!M15=0,"-",IF('Órdenes según Instancia'!AB15=0,"-",('Órdenes según Instancia'!M15/'Órdenes según Instancia'!AB15)))</f>
        <v>7.5218515326849686E-2</v>
      </c>
      <c r="F15" s="31">
        <f>IF('Órdenes según Instancia'!R15=0,"-",IF('Órdenes según Instancia'!AB15=0,"-",('Órdenes según Instancia'!R15/'Órdenes según Instancia'!AB15)))</f>
        <v>1.883540563831097E-2</v>
      </c>
      <c r="G15" s="31" t="str">
        <f>IF('Órdenes según Instancia'!W15=0,"-",IF('Órdenes según Instancia'!AB15=0,"-",('Órdenes según Instancia'!W15/'Órdenes según Instancia'!AB15)))</f>
        <v>-</v>
      </c>
      <c r="H15" s="31">
        <f>IF('Órdenes según Instancia'!D15=0,"-",IF('Órdenes según Instancia'!AC15=0,"-",('Órdenes según Instancia'!D15/'Órdenes según Instancia'!AC15)))</f>
        <v>1</v>
      </c>
      <c r="I15" s="31" t="str">
        <f>IF('Órdenes según Instancia'!I15=0,"-",IF('Órdenes según Instancia'!AC15=0,"-",('Órdenes según Instancia'!I15/'Órdenes según Instancia'!AC15)))</f>
        <v>-</v>
      </c>
      <c r="J15" s="31" t="str">
        <f>IF('Órdenes según Instancia'!N15=0,"-",IF('Órdenes según Instancia'!AC15=0,"-",('Órdenes según Instancia'!N15/'Órdenes según Instancia'!AC15)))</f>
        <v>-</v>
      </c>
      <c r="K15" s="31" t="str">
        <f>IF('Órdenes según Instancia'!S15=0,"-",IF('Órdenes según Instancia'!AC15=0,"-",('Órdenes según Instancia'!S15/'Órdenes según Instancia'!AC15)))</f>
        <v>-</v>
      </c>
      <c r="L15" s="31" t="str">
        <f>IF('Órdenes según Instancia'!X15=0,"-",IF('Órdenes según Instancia'!AC15=0,"-",('Órdenes según Instancia'!X15/'Órdenes según Instancia'!AC15)))</f>
        <v>-</v>
      </c>
      <c r="M15" s="31">
        <f>IF('Órdenes según Instancia'!E15=0,"-",IF('Órdenes según Instancia'!AD15=0,"-",('Órdenes según Instancia'!E15/'Órdenes según Instancia'!AD15)))</f>
        <v>0.88250493996048029</v>
      </c>
      <c r="N15" s="31">
        <f>IF('Órdenes según Instancia'!J15=0,"-",IF('Órdenes según Instancia'!AD15=0,"-",('Órdenes según Instancia'!J15/'Órdenes según Instancia'!AD15)))</f>
        <v>2.4319805441556466E-3</v>
      </c>
      <c r="O15" s="31">
        <f>IF('Órdenes según Instancia'!O15=0,"-",IF('Órdenes según Instancia'!AD15=0,"-",('Órdenes según Instancia'!O15/'Órdenes según Instancia'!AD15)))</f>
        <v>9.1807265541875668E-2</v>
      </c>
      <c r="P15" s="31">
        <f>IF('Órdenes según Instancia'!T15=0,"-",IF('Órdenes según Instancia'!AD15=0,"-",('Órdenes según Instancia'!T15/'Órdenes según Instancia'!AD15)))</f>
        <v>2.3255813953488372E-2</v>
      </c>
      <c r="Q15" s="31" t="str">
        <f>IF('Órdenes según Instancia'!Y15=0,"-",IF('Órdenes según Instancia'!AD15=0,"-",('Órdenes según Instancia'!Y15/'Órdenes según Instancia'!AD15)))</f>
        <v>-</v>
      </c>
      <c r="R15" s="31">
        <f>IF('Órdenes según Instancia'!F15=0,"-",IF('Órdenes según Instancia'!AE15=0,"-",('Órdenes según Instancia'!F15/'Órdenes según Instancia'!AE15)))</f>
        <v>0.99405155320555183</v>
      </c>
      <c r="S15" s="31">
        <f>IF('Órdenes según Instancia'!K15=0,"-",IF('Órdenes según Instancia'!AE15=0,"-",('Órdenes según Instancia'!K15/'Órdenes según Instancia'!AE15)))</f>
        <v>1.3218770654329147E-3</v>
      </c>
      <c r="T15" s="31">
        <f>IF('Órdenes según Instancia'!P15=0,"-",IF('Órdenes según Instancia'!AE15=0,"-",('Órdenes según Instancia'!P15/'Órdenes según Instancia'!AE15)))</f>
        <v>4.626569729015202E-3</v>
      </c>
      <c r="U15" s="31" t="str">
        <f>IF('Órdenes según Instancia'!U15=0,"-",IF('Órdenes según Instancia'!AE15=0,"-",('Órdenes según Instancia'!U15/('Órdenes según Instancia'!AE15))))</f>
        <v>-</v>
      </c>
      <c r="V15" s="31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4" t="s">
        <v>23</v>
      </c>
      <c r="C16" s="29">
        <f>IF('Órdenes según Instancia'!C16=0,"-",IF('Órdenes según Instancia'!AB16=0,"-",('Órdenes según Instancia'!C16/'Órdenes según Instancia'!AB16)))</f>
        <v>0.91349480968858132</v>
      </c>
      <c r="D16" s="29">
        <f>IF('Órdenes según Instancia'!H16=0,"-",IF('Órdenes según Instancia'!AB16=0,"-",('Órdenes según Instancia'!H16/'Órdenes según Instancia'!AB16)))</f>
        <v>1.1534025374855825E-3</v>
      </c>
      <c r="E16" s="29">
        <f>IF('Órdenes según Instancia'!M16=0,"-",IF('Órdenes según Instancia'!AB16=0,"-",('Órdenes según Instancia'!M16/'Órdenes según Instancia'!AB16)))</f>
        <v>5.3056516724336797E-2</v>
      </c>
      <c r="F16" s="29">
        <f>IF('Órdenes según Instancia'!R16=0,"-",IF('Órdenes según Instancia'!AB16=0,"-",('Órdenes según Instancia'!R16/'Órdenes según Instancia'!AB16)))</f>
        <v>3.2295271049596307E-2</v>
      </c>
      <c r="G16" s="29" t="str">
        <f>IF('Órdenes según Instancia'!W16=0,"-",IF('Órdenes según Instancia'!AB16=0,"-",('Órdenes según Instancia'!W16/'Órdenes según Instancia'!AB16)))</f>
        <v>-</v>
      </c>
      <c r="H16" s="29">
        <f>IF('Órdenes según Instancia'!D16=0,"-",IF('Órdenes según Instancia'!AC16=0,"-",('Órdenes según Instancia'!D16/'Órdenes según Instancia'!AC16)))</f>
        <v>1</v>
      </c>
      <c r="I16" s="29" t="str">
        <f>IF('Órdenes según Instancia'!I16=0,"-",IF('Órdenes según Instancia'!AC16=0,"-",('Órdenes según Instancia'!I16/'Órdenes según Instancia'!AC16)))</f>
        <v>-</v>
      </c>
      <c r="J16" s="29" t="str">
        <f>IF('Órdenes según Instancia'!N16=0,"-",IF('Órdenes según Instancia'!AC16=0,"-",('Órdenes según Instancia'!N16/'Órdenes según Instancia'!AC16)))</f>
        <v>-</v>
      </c>
      <c r="K16" s="29" t="str">
        <f>IF('Órdenes según Instancia'!S16=0,"-",IF('Órdenes según Instancia'!AC16=0,"-",('Órdenes según Instancia'!S16/'Órdenes según Instancia'!AC16)))</f>
        <v>-</v>
      </c>
      <c r="L16" s="29" t="str">
        <f>IF('Órdenes según Instancia'!X16=0,"-",IF('Órdenes según Instancia'!AC16=0,"-",('Órdenes según Instancia'!X16/'Órdenes según Instancia'!AC16)))</f>
        <v>-</v>
      </c>
      <c r="M16" s="29">
        <f>IF('Órdenes según Instancia'!E16=0,"-",IF('Órdenes según Instancia'!AD16=0,"-",('Órdenes según Instancia'!E16/'Órdenes según Instancia'!AD16)))</f>
        <v>0.90253671562082782</v>
      </c>
      <c r="N16" s="29">
        <f>IF('Órdenes según Instancia'!J16=0,"-",IF('Órdenes según Instancia'!AD16=0,"-",('Órdenes según Instancia'!J16/'Órdenes según Instancia'!AD16)))</f>
        <v>1.3351134846461949E-3</v>
      </c>
      <c r="O16" s="29">
        <f>IF('Órdenes según Instancia'!O16=0,"-",IF('Órdenes según Instancia'!AD16=0,"-",('Órdenes según Instancia'!O16/'Órdenes según Instancia'!AD16)))</f>
        <v>5.8744993324432573E-2</v>
      </c>
      <c r="P16" s="29">
        <f>IF('Órdenes según Instancia'!T16=0,"-",IF('Órdenes según Instancia'!AD16=0,"-",('Órdenes según Instancia'!T16/'Órdenes según Instancia'!AD16)))</f>
        <v>3.7383177570093455E-2</v>
      </c>
      <c r="Q16" s="29" t="str">
        <f>IF('Órdenes según Instancia'!Y16=0,"-",IF('Órdenes según Instancia'!AD16=0,"-",('Órdenes según Instancia'!Y16/'Órdenes según Instancia'!AD16)))</f>
        <v>-</v>
      </c>
      <c r="R16" s="29">
        <f>IF('Órdenes según Instancia'!F16=0,"-",IF('Órdenes según Instancia'!AE16=0,"-",('Órdenes según Instancia'!F16/'Órdenes según Instancia'!AE16)))</f>
        <v>0.9826086956521739</v>
      </c>
      <c r="S16" s="29" t="str">
        <f>IF('Órdenes según Instancia'!K16=0,"-",IF('Órdenes según Instancia'!AE16=0,"-",('Órdenes según Instancia'!K16/'Órdenes según Instancia'!AE16)))</f>
        <v>-</v>
      </c>
      <c r="T16" s="29">
        <f>IF('Órdenes según Instancia'!P16=0,"-",IF('Órdenes según Instancia'!AE16=0,"-",('Órdenes según Instancia'!P16/'Órdenes según Instancia'!AE16)))</f>
        <v>1.7391304347826087E-2</v>
      </c>
      <c r="U16" s="29" t="str">
        <f>IF('Órdenes según Instancia'!U16=0,"-",IF('Órdenes según Instancia'!AE16=0,"-",('Órdenes según Instancia'!U16/('Órdenes según Instancia'!AE16))))</f>
        <v>-</v>
      </c>
      <c r="V16" s="29" t="str">
        <f>IF('Órdenes según Instancia'!Z16=0,"-",IF('Órdenes según Instancia'!AE16=0,"-",('Órdenes según Instancia'!Z16/'Órdenes según Instancia'!AE16)))</f>
        <v>-</v>
      </c>
    </row>
    <row r="17" spans="2:22" ht="20.100000000000001" customHeight="1" thickBot="1" x14ac:dyDescent="0.25">
      <c r="B17" s="4" t="s">
        <v>24</v>
      </c>
      <c r="C17" s="29">
        <f>IF('Órdenes según Instancia'!C17=0,"-",IF('Órdenes según Instancia'!AB17=0,"-",('Órdenes según Instancia'!C17/'Órdenes según Instancia'!AB17)))</f>
        <v>0.97659906396255847</v>
      </c>
      <c r="D17" s="29" t="str">
        <f>IF('Órdenes según Instancia'!H17=0,"-",IF('Órdenes según Instancia'!AB17=0,"-",('Órdenes según Instancia'!H17/'Órdenes según Instancia'!AB17)))</f>
        <v>-</v>
      </c>
      <c r="E17" s="29">
        <f>IF('Órdenes según Instancia'!M17=0,"-",IF('Órdenes según Instancia'!AB17=0,"-",('Órdenes según Instancia'!M17/'Órdenes según Instancia'!AB17)))</f>
        <v>2.0280811232449299E-2</v>
      </c>
      <c r="F17" s="29">
        <f>IF('Órdenes según Instancia'!R17=0,"-",IF('Órdenes según Instancia'!AB17=0,"-",('Órdenes según Instancia'!R17/'Órdenes según Instancia'!AB17)))</f>
        <v>3.1201248049921998E-3</v>
      </c>
      <c r="G17" s="29" t="str">
        <f>IF('Órdenes según Instancia'!W17=0,"-",IF('Órdenes según Instancia'!AB17=0,"-",('Órdenes según Instancia'!W17/'Órdenes según Instancia'!AB17)))</f>
        <v>-</v>
      </c>
      <c r="H17" s="29">
        <f>IF('Órdenes según Instancia'!D17=0,"-",IF('Órdenes según Instancia'!AC17=0,"-",('Órdenes según Instancia'!D17/'Órdenes según Instancia'!AC17)))</f>
        <v>1</v>
      </c>
      <c r="I17" s="29" t="str">
        <f>IF('Órdenes según Instancia'!I17=0,"-",IF('Órdenes según Instancia'!AC17=0,"-",('Órdenes según Instancia'!I17/'Órdenes según Instancia'!AC17)))</f>
        <v>-</v>
      </c>
      <c r="J17" s="29" t="str">
        <f>IF('Órdenes según Instancia'!N17=0,"-",IF('Órdenes según Instancia'!AC17=0,"-",('Órdenes según Instancia'!N17/'Órdenes según Instancia'!AC17)))</f>
        <v>-</v>
      </c>
      <c r="K17" s="29" t="str">
        <f>IF('Órdenes según Instancia'!S17=0,"-",IF('Órdenes según Instancia'!AC17=0,"-",('Órdenes según Instancia'!S17/'Órdenes según Instancia'!AC17)))</f>
        <v>-</v>
      </c>
      <c r="L17" s="29" t="str">
        <f>IF('Órdenes según Instancia'!X17=0,"-",IF('Órdenes según Instancia'!AC17=0,"-",('Órdenes según Instancia'!X17/'Órdenes según Instancia'!AC17)))</f>
        <v>-</v>
      </c>
      <c r="M17" s="29">
        <f>IF('Órdenes según Instancia'!E17=0,"-",IF('Órdenes según Instancia'!AD17=0,"-",('Órdenes según Instancia'!E17/'Órdenes según Instancia'!AD17)))</f>
        <v>0.96932515337423308</v>
      </c>
      <c r="N17" s="29" t="str">
        <f>IF('Órdenes según Instancia'!J17=0,"-",IF('Órdenes según Instancia'!AD17=0,"-",('Órdenes según Instancia'!J17/'Órdenes según Instancia'!AD17)))</f>
        <v>-</v>
      </c>
      <c r="O17" s="29">
        <f>IF('Órdenes según Instancia'!O17=0,"-",IF('Órdenes según Instancia'!AD17=0,"-",('Órdenes según Instancia'!O17/'Órdenes según Instancia'!AD17)))</f>
        <v>2.6584867075664622E-2</v>
      </c>
      <c r="P17" s="29">
        <f>IF('Órdenes según Instancia'!T17=0,"-",IF('Órdenes según Instancia'!AD17=0,"-",('Órdenes según Instancia'!T17/'Órdenes según Instancia'!AD17)))</f>
        <v>4.0899795501022499E-3</v>
      </c>
      <c r="Q17" s="29" t="str">
        <f>IF('Órdenes según Instancia'!Y17=0,"-",IF('Órdenes según Instancia'!AD17=0,"-",('Órdenes según Instancia'!Y17/'Órdenes según Instancia'!AD17)))</f>
        <v>-</v>
      </c>
      <c r="R17" s="29">
        <f>IF('Órdenes según Instancia'!F17=0,"-",IF('Órdenes según Instancia'!AE17=0,"-",('Órdenes según Instancia'!F17/'Órdenes según Instancia'!AE17)))</f>
        <v>1</v>
      </c>
      <c r="S17" s="29" t="str">
        <f>IF('Órdenes según Instancia'!K17=0,"-",IF('Órdenes según Instancia'!AE17=0,"-",('Órdenes según Instancia'!K17/'Órdenes según Instancia'!AE17)))</f>
        <v>-</v>
      </c>
      <c r="T17" s="29" t="str">
        <f>IF('Órdenes según Instancia'!P17=0,"-",IF('Órdenes según Instancia'!AE17=0,"-",('Órdenes según Instancia'!P17/'Órdenes según Instancia'!AE17)))</f>
        <v>-</v>
      </c>
      <c r="U17" s="29" t="str">
        <f>IF('Órdenes según Instancia'!U17=0,"-",IF('Órdenes según Instancia'!AE17=0,"-",('Órdenes según Instancia'!U17/('Órdenes según Instancia'!AE17))))</f>
        <v>-</v>
      </c>
      <c r="V17" s="29" t="str">
        <f>IF('Órdenes según Instancia'!Z17=0,"-",IF('Órdenes según Instancia'!AE17=0,"-",('Órdenes según Instancia'!Z17/'Órdenes según Instancia'!AE17)))</f>
        <v>-</v>
      </c>
    </row>
    <row r="18" spans="2:22" ht="20.100000000000001" customHeight="1" thickBot="1" x14ac:dyDescent="0.25">
      <c r="B18" s="4" t="s">
        <v>25</v>
      </c>
      <c r="C18" s="29">
        <f>IF('Órdenes según Instancia'!C18=0,"-",IF('Órdenes según Instancia'!AB18=0,"-",('Órdenes según Instancia'!C18/'Órdenes según Instancia'!AB18)))</f>
        <v>0.96209587513935335</v>
      </c>
      <c r="D18" s="29" t="str">
        <f>IF('Órdenes según Instancia'!H18=0,"-",IF('Órdenes según Instancia'!AB18=0,"-",('Órdenes según Instancia'!H18/'Órdenes según Instancia'!AB18)))</f>
        <v>-</v>
      </c>
      <c r="E18" s="29">
        <f>IF('Órdenes según Instancia'!M18=0,"-",IF('Órdenes según Instancia'!AB18=0,"-",('Órdenes según Instancia'!M18/'Órdenes según Instancia'!AB18)))</f>
        <v>3.5674470457079152E-2</v>
      </c>
      <c r="F18" s="29">
        <f>IF('Órdenes según Instancia'!R18=0,"-",IF('Órdenes según Instancia'!AB18=0,"-",('Órdenes según Instancia'!R18/'Órdenes según Instancia'!AB18)))</f>
        <v>2.229654403567447E-3</v>
      </c>
      <c r="G18" s="29" t="str">
        <f>IF('Órdenes según Instancia'!W18=0,"-",IF('Órdenes según Instancia'!AB18=0,"-",('Órdenes según Instancia'!W18/'Órdenes según Instancia'!AB18)))</f>
        <v>-</v>
      </c>
      <c r="H18" s="29" t="str">
        <f>IF('Órdenes según Instancia'!D18=0,"-",IF('Órdenes según Instancia'!AC18=0,"-",('Órdenes según Instancia'!D18/'Órdenes según Instancia'!AC18)))</f>
        <v>-</v>
      </c>
      <c r="I18" s="29" t="str">
        <f>IF('Órdenes según Instancia'!I18=0,"-",IF('Órdenes según Instancia'!AC18=0,"-",('Órdenes según Instancia'!I18/'Órdenes según Instancia'!AC18)))</f>
        <v>-</v>
      </c>
      <c r="J18" s="29" t="str">
        <f>IF('Órdenes según Instancia'!N18=0,"-",IF('Órdenes según Instancia'!AC18=0,"-",('Órdenes según Instancia'!N18/'Órdenes según Instancia'!AC18)))</f>
        <v>-</v>
      </c>
      <c r="K18" s="29" t="str">
        <f>IF('Órdenes según Instancia'!S18=0,"-",IF('Órdenes según Instancia'!AC18=0,"-",('Órdenes según Instancia'!S18/'Órdenes según Instancia'!AC18)))</f>
        <v>-</v>
      </c>
      <c r="L18" s="29" t="str">
        <f>IF('Órdenes según Instancia'!X18=0,"-",IF('Órdenes según Instancia'!AC18=0,"-",('Órdenes según Instancia'!X18/'Órdenes según Instancia'!AC18)))</f>
        <v>-</v>
      </c>
      <c r="M18" s="29">
        <f>IF('Órdenes según Instancia'!E18=0,"-",IF('Órdenes según Instancia'!AD18=0,"-",('Órdenes según Instancia'!E18/'Órdenes según Instancia'!AD18)))</f>
        <v>0.95568685376661744</v>
      </c>
      <c r="N18" s="29" t="str">
        <f>IF('Órdenes según Instancia'!J18=0,"-",IF('Órdenes según Instancia'!AD18=0,"-",('Órdenes según Instancia'!J18/'Órdenes según Instancia'!AD18)))</f>
        <v>-</v>
      </c>
      <c r="O18" s="29">
        <f>IF('Órdenes según Instancia'!O18=0,"-",IF('Órdenes según Instancia'!AD18=0,"-",('Órdenes según Instancia'!O18/'Órdenes según Instancia'!AD18)))</f>
        <v>4.2836041358936483E-2</v>
      </c>
      <c r="P18" s="29">
        <f>IF('Órdenes según Instancia'!T18=0,"-",IF('Órdenes según Instancia'!AD18=0,"-",('Órdenes según Instancia'!T18/'Órdenes según Instancia'!AD18)))</f>
        <v>1.4771048744460858E-3</v>
      </c>
      <c r="Q18" s="29" t="str">
        <f>IF('Órdenes según Instancia'!Y18=0,"-",IF('Órdenes según Instancia'!AD18=0,"-",('Órdenes según Instancia'!Y18/'Órdenes según Instancia'!AD18)))</f>
        <v>-</v>
      </c>
      <c r="R18" s="29">
        <f>IF('Órdenes según Instancia'!F18=0,"-",IF('Órdenes según Instancia'!AE18=0,"-",('Órdenes según Instancia'!F18/'Órdenes según Instancia'!AE18)))</f>
        <v>0.98181818181818181</v>
      </c>
      <c r="S18" s="29" t="str">
        <f>IF('Órdenes según Instancia'!K18=0,"-",IF('Órdenes según Instancia'!AE18=0,"-",('Órdenes según Instancia'!K18/'Órdenes según Instancia'!AE18)))</f>
        <v>-</v>
      </c>
      <c r="T18" s="29">
        <f>IF('Órdenes según Instancia'!P18=0,"-",IF('Órdenes según Instancia'!AE18=0,"-",('Órdenes según Instancia'!P18/'Órdenes según Instancia'!AE18)))</f>
        <v>1.3636363636363636E-2</v>
      </c>
      <c r="U18" s="29">
        <f>IF('Órdenes según Instancia'!U18=0,"-",IF('Órdenes según Instancia'!AE18=0,"-",('Órdenes según Instancia'!U18/('Órdenes según Instancia'!AE18))))</f>
        <v>4.5454545454545452E-3</v>
      </c>
      <c r="V18" s="29" t="str">
        <f>IF('Órdenes según Instancia'!Z18=0,"-",IF('Órdenes según Instancia'!AE18=0,"-",('Órdenes según Instancia'!Z18/'Órdenes según Instancia'!AE18)))</f>
        <v>-</v>
      </c>
    </row>
    <row r="19" spans="2:22" ht="20.100000000000001" customHeight="1" thickBot="1" x14ac:dyDescent="0.25">
      <c r="B19" s="4" t="s">
        <v>26</v>
      </c>
      <c r="C19" s="29">
        <f>IF('Órdenes según Instancia'!C19=0,"-",IF('Órdenes según Instancia'!AB19=0,"-",('Órdenes según Instancia'!C19/'Órdenes según Instancia'!AB19)))</f>
        <v>0.80117270788912576</v>
      </c>
      <c r="D19" s="29">
        <f>IF('Órdenes según Instancia'!H19=0,"-",IF('Órdenes según Instancia'!AB19=0,"-",('Órdenes según Instancia'!H19/'Órdenes según Instancia'!AB19)))</f>
        <v>1.5991471215351812E-3</v>
      </c>
      <c r="E19" s="29">
        <f>IF('Órdenes según Instancia'!M19=0,"-",IF('Órdenes según Instancia'!AB19=0,"-",('Órdenes según Instancia'!M19/'Órdenes según Instancia'!AB19)))</f>
        <v>0.12366737739872068</v>
      </c>
      <c r="F19" s="29">
        <f>IF('Órdenes según Instancia'!R19=0,"-",IF('Órdenes según Instancia'!AB19=0,"-",('Órdenes según Instancia'!R19/'Órdenes según Instancia'!AB19)))</f>
        <v>7.3560767590618331E-2</v>
      </c>
      <c r="G19" s="29" t="str">
        <f>IF('Órdenes según Instancia'!W19=0,"-",IF('Órdenes según Instancia'!AB19=0,"-",('Órdenes según Instancia'!W19/'Órdenes según Instancia'!AB19)))</f>
        <v>-</v>
      </c>
      <c r="H19" s="29">
        <f>IF('Órdenes según Instancia'!D19=0,"-",IF('Órdenes según Instancia'!AC19=0,"-",('Órdenes según Instancia'!D19/'Órdenes según Instancia'!AC19)))</f>
        <v>1</v>
      </c>
      <c r="I19" s="29" t="str">
        <f>IF('Órdenes según Instancia'!I19=0,"-",IF('Órdenes según Instancia'!AC19=0,"-",('Órdenes según Instancia'!I19/'Órdenes según Instancia'!AC19)))</f>
        <v>-</v>
      </c>
      <c r="J19" s="29" t="str">
        <f>IF('Órdenes según Instancia'!N19=0,"-",IF('Órdenes según Instancia'!AC19=0,"-",('Órdenes según Instancia'!N19/'Órdenes según Instancia'!AC19)))</f>
        <v>-</v>
      </c>
      <c r="K19" s="29" t="str">
        <f>IF('Órdenes según Instancia'!S19=0,"-",IF('Órdenes según Instancia'!AC19=0,"-",('Órdenes según Instancia'!S19/'Órdenes según Instancia'!AC19)))</f>
        <v>-</v>
      </c>
      <c r="L19" s="29" t="str">
        <f>IF('Órdenes según Instancia'!X19=0,"-",IF('Órdenes según Instancia'!AC19=0,"-",('Órdenes según Instancia'!X19/'Órdenes según Instancia'!AC19)))</f>
        <v>-</v>
      </c>
      <c r="M19" s="29">
        <f>IF('Órdenes según Instancia'!E19=0,"-",IF('Órdenes según Instancia'!AD19=0,"-",('Órdenes según Instancia'!E19/'Órdenes según Instancia'!AD19)))</f>
        <v>0.74516574585635365</v>
      </c>
      <c r="N19" s="29">
        <f>IF('Órdenes según Instancia'!J19=0,"-",IF('Órdenes según Instancia'!AD19=0,"-",('Órdenes según Instancia'!J19/'Órdenes según Instancia'!AD19)))</f>
        <v>1.3812154696132596E-3</v>
      </c>
      <c r="O19" s="29">
        <f>IF('Órdenes según Instancia'!O19=0,"-",IF('Órdenes según Instancia'!AD19=0,"-",('Órdenes según Instancia'!O19/'Órdenes según Instancia'!AD19)))</f>
        <v>0.15814917127071823</v>
      </c>
      <c r="P19" s="29">
        <f>IF('Órdenes según Instancia'!T19=0,"-",IF('Órdenes según Instancia'!AD19=0,"-",('Órdenes según Instancia'!T19/'Órdenes según Instancia'!AD19)))</f>
        <v>9.5303867403314924E-2</v>
      </c>
      <c r="Q19" s="29" t="str">
        <f>IF('Órdenes según Instancia'!Y19=0,"-",IF('Órdenes según Instancia'!AD19=0,"-",('Órdenes según Instancia'!Y19/'Órdenes según Instancia'!AD19)))</f>
        <v>-</v>
      </c>
      <c r="R19" s="29">
        <f>IF('Órdenes según Instancia'!F19=0,"-",IF('Órdenes según Instancia'!AE19=0,"-",('Órdenes según Instancia'!F19/'Órdenes según Instancia'!AE19)))</f>
        <v>0.99004975124378114</v>
      </c>
      <c r="S19" s="29">
        <f>IF('Órdenes según Instancia'!K19=0,"-",IF('Órdenes según Instancia'!AE19=0,"-",('Órdenes según Instancia'!K19/'Órdenes según Instancia'!AE19)))</f>
        <v>2.4875621890547263E-3</v>
      </c>
      <c r="T19" s="29">
        <f>IF('Órdenes según Instancia'!P19=0,"-",IF('Órdenes según Instancia'!AE19=0,"-",('Órdenes según Instancia'!P19/'Órdenes según Instancia'!AE19)))</f>
        <v>7.462686567164179E-3</v>
      </c>
      <c r="U19" s="29" t="str">
        <f>IF('Órdenes según Instancia'!U19=0,"-",IF('Órdenes según Instancia'!AE19=0,"-",('Órdenes según Instancia'!U19/('Órdenes según Instancia'!AE19))))</f>
        <v>-</v>
      </c>
      <c r="V19" s="29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4" t="s">
        <v>27</v>
      </c>
      <c r="C20" s="29">
        <f>IF('Órdenes según Instancia'!C20=0,"-",IF('Órdenes según Instancia'!AB20=0,"-",('Órdenes según Instancia'!C20/'Órdenes según Instancia'!AB20)))</f>
        <v>0.96703296703296704</v>
      </c>
      <c r="D20" s="29" t="str">
        <f>IF('Órdenes según Instancia'!H20=0,"-",IF('Órdenes según Instancia'!AB20=0,"-",('Órdenes según Instancia'!H20/'Órdenes según Instancia'!AB20)))</f>
        <v>-</v>
      </c>
      <c r="E20" s="29">
        <f>IF('Órdenes según Instancia'!M20=0,"-",IF('Órdenes según Instancia'!AB20=0,"-",('Órdenes según Instancia'!M20/'Órdenes según Instancia'!AB20)))</f>
        <v>2.7472527472527472E-2</v>
      </c>
      <c r="F20" s="29">
        <f>IF('Órdenes según Instancia'!R20=0,"-",IF('Órdenes según Instancia'!AB20=0,"-",('Órdenes según Instancia'!R20/'Órdenes según Instancia'!AB20)))</f>
        <v>5.4945054945054949E-3</v>
      </c>
      <c r="G20" s="29" t="str">
        <f>IF('Órdenes según Instancia'!W20=0,"-",IF('Órdenes según Instancia'!AB20=0,"-",('Órdenes según Instancia'!W20/'Órdenes según Instancia'!AB20)))</f>
        <v>-</v>
      </c>
      <c r="H20" s="29" t="str">
        <f>IF('Órdenes según Instancia'!D20=0,"-",IF('Órdenes según Instancia'!AC20=0,"-",('Órdenes según Instancia'!D20/'Órdenes según Instancia'!AC20)))</f>
        <v>-</v>
      </c>
      <c r="I20" s="29" t="str">
        <f>IF('Órdenes según Instancia'!I20=0,"-",IF('Órdenes según Instancia'!AC20=0,"-",('Órdenes según Instancia'!I20/'Órdenes según Instancia'!AC20)))</f>
        <v>-</v>
      </c>
      <c r="J20" s="29" t="str">
        <f>IF('Órdenes según Instancia'!N20=0,"-",IF('Órdenes según Instancia'!AC20=0,"-",('Órdenes según Instancia'!N20/'Órdenes según Instancia'!AC20)))</f>
        <v>-</v>
      </c>
      <c r="K20" s="29" t="str">
        <f>IF('Órdenes según Instancia'!S20=0,"-",IF('Órdenes según Instancia'!AC20=0,"-",('Órdenes según Instancia'!S20/'Órdenes según Instancia'!AC20)))</f>
        <v>-</v>
      </c>
      <c r="L20" s="29" t="str">
        <f>IF('Órdenes según Instancia'!X20=0,"-",IF('Órdenes según Instancia'!AC20=0,"-",('Órdenes según Instancia'!X20/'Órdenes según Instancia'!AC20)))</f>
        <v>-</v>
      </c>
      <c r="M20" s="29">
        <f>IF('Órdenes según Instancia'!E20=0,"-",IF('Órdenes según Instancia'!AD20=0,"-",('Órdenes según Instancia'!E20/'Órdenes según Instancia'!AD20)))</f>
        <v>0.96581196581196582</v>
      </c>
      <c r="N20" s="29" t="str">
        <f>IF('Órdenes según Instancia'!J20=0,"-",IF('Órdenes según Instancia'!AD20=0,"-",('Órdenes según Instancia'!J20/'Órdenes según Instancia'!AD20)))</f>
        <v>-</v>
      </c>
      <c r="O20" s="29">
        <f>IF('Órdenes según Instancia'!O20=0,"-",IF('Órdenes según Instancia'!AD20=0,"-",('Órdenes según Instancia'!O20/'Órdenes según Instancia'!AD20)))</f>
        <v>2.564102564102564E-2</v>
      </c>
      <c r="P20" s="29">
        <f>IF('Órdenes según Instancia'!T20=0,"-",IF('Órdenes según Instancia'!AD20=0,"-",('Órdenes según Instancia'!T20/'Órdenes según Instancia'!AD20)))</f>
        <v>8.5470085470085479E-3</v>
      </c>
      <c r="Q20" s="29" t="str">
        <f>IF('Órdenes según Instancia'!Y20=0,"-",IF('Órdenes según Instancia'!AD20=0,"-",('Órdenes según Instancia'!Y20/'Órdenes según Instancia'!AD20)))</f>
        <v>-</v>
      </c>
      <c r="R20" s="29">
        <f>IF('Órdenes según Instancia'!F20=0,"-",IF('Órdenes según Instancia'!AE20=0,"-",('Órdenes según Instancia'!F20/'Órdenes según Instancia'!AE20)))</f>
        <v>0.96923076923076923</v>
      </c>
      <c r="S20" s="29" t="str">
        <f>IF('Órdenes según Instancia'!K20=0,"-",IF('Órdenes según Instancia'!AE20=0,"-",('Órdenes según Instancia'!K20/'Órdenes según Instancia'!AE20)))</f>
        <v>-</v>
      </c>
      <c r="T20" s="29">
        <f>IF('Órdenes según Instancia'!P20=0,"-",IF('Órdenes según Instancia'!AE20=0,"-",('Órdenes según Instancia'!P20/'Órdenes según Instancia'!AE20)))</f>
        <v>3.0769230769230771E-2</v>
      </c>
      <c r="U20" s="29" t="str">
        <f>IF('Órdenes según Instancia'!U20=0,"-",IF('Órdenes según Instancia'!AE20=0,"-",('Órdenes según Instancia'!U20/('Órdenes según Instancia'!AE20))))</f>
        <v>-</v>
      </c>
      <c r="V20" s="29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4" t="s">
        <v>28</v>
      </c>
      <c r="C21" s="29">
        <f>IF('Órdenes según Instancia'!C21=0,"-",IF('Órdenes según Instancia'!AB21=0,"-",('Órdenes según Instancia'!C21/'Órdenes según Instancia'!AB21)))</f>
        <v>0.97622107969151672</v>
      </c>
      <c r="D21" s="29">
        <f>IF('Órdenes según Instancia'!H21=0,"-",IF('Órdenes según Instancia'!AB21=0,"-",('Órdenes según Instancia'!H21/'Órdenes según Instancia'!AB21)))</f>
        <v>6.426735218508997E-4</v>
      </c>
      <c r="E21" s="29">
        <f>IF('Órdenes según Instancia'!M21=0,"-",IF('Órdenes según Instancia'!AB21=0,"-",('Órdenes según Instancia'!M21/'Órdenes según Instancia'!AB21)))</f>
        <v>1.8637532133676093E-2</v>
      </c>
      <c r="F21" s="29">
        <f>IF('Órdenes según Instancia'!R21=0,"-",IF('Órdenes según Instancia'!AB21=0,"-",('Órdenes según Instancia'!R21/'Órdenes según Instancia'!AB21)))</f>
        <v>4.4987146529562984E-3</v>
      </c>
      <c r="G21" s="29" t="str">
        <f>IF('Órdenes según Instancia'!W21=0,"-",IF('Órdenes según Instancia'!AB21=0,"-",('Órdenes según Instancia'!W21/'Órdenes según Instancia'!AB21)))</f>
        <v>-</v>
      </c>
      <c r="H21" s="29" t="str">
        <f>IF('Órdenes según Instancia'!D21=0,"-",IF('Órdenes según Instancia'!AC21=0,"-",('Órdenes según Instancia'!D21/'Órdenes según Instancia'!AC21)))</f>
        <v>-</v>
      </c>
      <c r="I21" s="29" t="str">
        <f>IF('Órdenes según Instancia'!I21=0,"-",IF('Órdenes según Instancia'!AC21=0,"-",('Órdenes según Instancia'!I21/'Órdenes según Instancia'!AC21)))</f>
        <v>-</v>
      </c>
      <c r="J21" s="29" t="str">
        <f>IF('Órdenes según Instancia'!N21=0,"-",IF('Órdenes según Instancia'!AC21=0,"-",('Órdenes según Instancia'!N21/'Órdenes según Instancia'!AC21)))</f>
        <v>-</v>
      </c>
      <c r="K21" s="29" t="str">
        <f>IF('Órdenes según Instancia'!S21=0,"-",IF('Órdenes según Instancia'!AC21=0,"-",('Órdenes según Instancia'!S21/'Órdenes según Instancia'!AC21)))</f>
        <v>-</v>
      </c>
      <c r="L21" s="29" t="str">
        <f>IF('Órdenes según Instancia'!X21=0,"-",IF('Órdenes según Instancia'!AC21=0,"-",('Órdenes según Instancia'!X21/'Órdenes según Instancia'!AC21)))</f>
        <v>-</v>
      </c>
      <c r="M21" s="29">
        <f>IF('Órdenes según Instancia'!E21=0,"-",IF('Órdenes según Instancia'!AD21=0,"-",('Órdenes según Instancia'!E21/'Órdenes según Instancia'!AD21)))</f>
        <v>0.96941376380628719</v>
      </c>
      <c r="N21" s="29">
        <f>IF('Órdenes según Instancia'!J21=0,"-",IF('Órdenes según Instancia'!AD21=0,"-",('Órdenes según Instancia'!J21/'Órdenes según Instancia'!AD21)))</f>
        <v>8.4961767204757861E-4</v>
      </c>
      <c r="O21" s="29">
        <f>IF('Órdenes según Instancia'!O21=0,"-",IF('Órdenes según Instancia'!AD21=0,"-",('Órdenes según Instancia'!O21/'Órdenes según Instancia'!AD21)))</f>
        <v>2.3789294817332201E-2</v>
      </c>
      <c r="P21" s="29">
        <f>IF('Órdenes según Instancia'!T21=0,"-",IF('Órdenes según Instancia'!AD21=0,"-",('Órdenes según Instancia'!T21/'Órdenes según Instancia'!AD21)))</f>
        <v>5.9473237043330502E-3</v>
      </c>
      <c r="Q21" s="29" t="str">
        <f>IF('Órdenes según Instancia'!Y21=0,"-",IF('Órdenes según Instancia'!AD21=0,"-",('Órdenes según Instancia'!Y21/'Órdenes según Instancia'!AD21)))</f>
        <v>-</v>
      </c>
      <c r="R21" s="29">
        <f>IF('Órdenes según Instancia'!F21=0,"-",IF('Órdenes según Instancia'!AE21=0,"-",('Órdenes según Instancia'!F21/'Órdenes según Instancia'!AE21)))</f>
        <v>0.99736147757255933</v>
      </c>
      <c r="S21" s="29" t="str">
        <f>IF('Órdenes según Instancia'!K21=0,"-",IF('Órdenes según Instancia'!AE21=0,"-",('Órdenes según Instancia'!K21/'Órdenes según Instancia'!AE21)))</f>
        <v>-</v>
      </c>
      <c r="T21" s="29">
        <f>IF('Órdenes según Instancia'!P21=0,"-",IF('Órdenes según Instancia'!AE21=0,"-",('Órdenes según Instancia'!P21/'Órdenes según Instancia'!AE21)))</f>
        <v>2.6385224274406332E-3</v>
      </c>
      <c r="U21" s="29" t="str">
        <f>IF('Órdenes según Instancia'!U21=0,"-",IF('Órdenes según Instancia'!AE21=0,"-",('Órdenes según Instancia'!U21/('Órdenes según Instancia'!AE21))))</f>
        <v>-</v>
      </c>
      <c r="V21" s="29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4" t="s">
        <v>29</v>
      </c>
      <c r="C22" s="29">
        <f>IF('Órdenes según Instancia'!C22=0,"-",IF('Órdenes según Instancia'!AB22=0,"-",('Órdenes según Instancia'!C22/'Órdenes según Instancia'!AB22)))</f>
        <v>0.95806861499364671</v>
      </c>
      <c r="D22" s="29">
        <f>IF('Órdenes según Instancia'!H22=0,"-",IF('Órdenes según Instancia'!AB22=0,"-",('Órdenes según Instancia'!H22/'Órdenes según Instancia'!AB22)))</f>
        <v>4.4472681067344345E-3</v>
      </c>
      <c r="E22" s="29">
        <f>IF('Órdenes según Instancia'!M22=0,"-",IF('Órdenes según Instancia'!AB22=0,"-",('Órdenes según Instancia'!M22/'Órdenes según Instancia'!AB22)))</f>
        <v>2.8589580686149935E-2</v>
      </c>
      <c r="F22" s="29">
        <f>IF('Órdenes según Instancia'!R22=0,"-",IF('Órdenes según Instancia'!AB22=0,"-",('Órdenes según Instancia'!R22/'Órdenes según Instancia'!AB22)))</f>
        <v>8.8945362134688691E-3</v>
      </c>
      <c r="G22" s="29" t="str">
        <f>IF('Órdenes según Instancia'!W22=0,"-",IF('Órdenes según Instancia'!AB22=0,"-",('Órdenes según Instancia'!W22/'Órdenes según Instancia'!AB22)))</f>
        <v>-</v>
      </c>
      <c r="H22" s="29" t="str">
        <f>IF('Órdenes según Instancia'!D22=0,"-",IF('Órdenes según Instancia'!AC22=0,"-",('Órdenes según Instancia'!D22/'Órdenes según Instancia'!AC22)))</f>
        <v>-</v>
      </c>
      <c r="I22" s="29" t="str">
        <f>IF('Órdenes según Instancia'!I22=0,"-",IF('Órdenes según Instancia'!AC22=0,"-",('Órdenes según Instancia'!I22/'Órdenes según Instancia'!AC22)))</f>
        <v>-</v>
      </c>
      <c r="J22" s="29" t="str">
        <f>IF('Órdenes según Instancia'!N22=0,"-",IF('Órdenes según Instancia'!AC22=0,"-",('Órdenes según Instancia'!N22/'Órdenes según Instancia'!AC22)))</f>
        <v>-</v>
      </c>
      <c r="K22" s="29" t="str">
        <f>IF('Órdenes según Instancia'!S22=0,"-",IF('Órdenes según Instancia'!AC22=0,"-",('Órdenes según Instancia'!S22/'Órdenes según Instancia'!AC22)))</f>
        <v>-</v>
      </c>
      <c r="L22" s="29" t="str">
        <f>IF('Órdenes según Instancia'!X22=0,"-",IF('Órdenes según Instancia'!AC22=0,"-",('Órdenes según Instancia'!X22/'Órdenes según Instancia'!AC22)))</f>
        <v>-</v>
      </c>
      <c r="M22" s="29">
        <f>IF('Órdenes según Instancia'!E22=0,"-",IF('Órdenes según Instancia'!AD22=0,"-",('Órdenes según Instancia'!E22/'Órdenes según Instancia'!AD22)))</f>
        <v>0.94854771784232361</v>
      </c>
      <c r="N22" s="29">
        <f>IF('Órdenes según Instancia'!J22=0,"-",IF('Órdenes según Instancia'!AD22=0,"-",('Órdenes según Instancia'!J22/'Órdenes según Instancia'!AD22)))</f>
        <v>3.3195020746887966E-3</v>
      </c>
      <c r="O22" s="29">
        <f>IF('Órdenes según Instancia'!O22=0,"-",IF('Órdenes según Instancia'!AD22=0,"-",('Órdenes según Instancia'!O22/'Órdenes según Instancia'!AD22)))</f>
        <v>3.6514522821576766E-2</v>
      </c>
      <c r="P22" s="29">
        <f>IF('Órdenes según Instancia'!T22=0,"-",IF('Órdenes según Instancia'!AD22=0,"-",('Órdenes según Instancia'!T22/'Órdenes según Instancia'!AD22)))</f>
        <v>1.1618257261410789E-2</v>
      </c>
      <c r="Q22" s="29" t="str">
        <f>IF('Órdenes según Instancia'!Y22=0,"-",IF('Órdenes según Instancia'!AD22=0,"-",('Órdenes según Instancia'!Y22/'Órdenes según Instancia'!AD22)))</f>
        <v>-</v>
      </c>
      <c r="R22" s="29">
        <f>IF('Órdenes según Instancia'!F22=0,"-",IF('Órdenes según Instancia'!AE22=0,"-",('Órdenes según Instancia'!F22/'Órdenes según Instancia'!AE22)))</f>
        <v>0.98915989159891604</v>
      </c>
      <c r="S22" s="29">
        <f>IF('Órdenes según Instancia'!K22=0,"-",IF('Órdenes según Instancia'!AE22=0,"-",('Órdenes según Instancia'!K22/'Órdenes según Instancia'!AE22)))</f>
        <v>8.130081300813009E-3</v>
      </c>
      <c r="T22" s="29">
        <f>IF('Órdenes según Instancia'!P22=0,"-",IF('Órdenes según Instancia'!AE22=0,"-",('Órdenes según Instancia'!P22/'Órdenes según Instancia'!AE22)))</f>
        <v>2.7100271002710027E-3</v>
      </c>
      <c r="U22" s="29" t="str">
        <f>IF('Órdenes según Instancia'!U22=0,"-",IF('Órdenes según Instancia'!AE22=0,"-",('Órdenes según Instancia'!U22/('Órdenes según Instancia'!AE22))))</f>
        <v>-</v>
      </c>
      <c r="V22" s="29" t="str">
        <f>IF('Órdenes según Instancia'!Z22=0,"-",IF('Órdenes según Instancia'!AE22=0,"-",('Órdenes según Instancia'!Z22/'Órdenes según Instancia'!AE22)))</f>
        <v>-</v>
      </c>
    </row>
    <row r="23" spans="2:22" ht="20.100000000000001" customHeight="1" thickBot="1" x14ac:dyDescent="0.25">
      <c r="B23" s="4" t="s">
        <v>30</v>
      </c>
      <c r="C23" s="29">
        <f>IF('Órdenes según Instancia'!C23=0,"-",IF('Órdenes según Instancia'!AB23=0,"-",('Órdenes según Instancia'!C23/'Órdenes según Instancia'!AB23)))</f>
        <v>0.98650234741784038</v>
      </c>
      <c r="D23" s="29">
        <f>IF('Órdenes según Instancia'!H23=0,"-",IF('Órdenes según Instancia'!AB23=0,"-",('Órdenes según Instancia'!H23/'Órdenes según Instancia'!AB23)))</f>
        <v>2.1517996870109544E-3</v>
      </c>
      <c r="E23" s="29">
        <f>IF('Órdenes según Instancia'!M23=0,"-",IF('Órdenes según Instancia'!AB23=0,"-",('Órdenes según Instancia'!M23/'Órdenes según Instancia'!AB23)))</f>
        <v>9.7809076682316125E-3</v>
      </c>
      <c r="F23" s="29">
        <f>IF('Órdenes según Instancia'!R23=0,"-",IF('Órdenes según Instancia'!AB23=0,"-",('Órdenes según Instancia'!R23/'Órdenes según Instancia'!AB23)))</f>
        <v>1.5649452269170579E-3</v>
      </c>
      <c r="G23" s="29" t="str">
        <f>IF('Órdenes según Instancia'!W23=0,"-",IF('Órdenes según Instancia'!AB23=0,"-",('Órdenes según Instancia'!W23/'Órdenes según Instancia'!AB23)))</f>
        <v>-</v>
      </c>
      <c r="H23" s="29">
        <f>IF('Órdenes según Instancia'!D23=0,"-",IF('Órdenes según Instancia'!AC23=0,"-",('Órdenes según Instancia'!D23/'Órdenes según Instancia'!AC23)))</f>
        <v>1</v>
      </c>
      <c r="I23" s="29" t="str">
        <f>IF('Órdenes según Instancia'!I23=0,"-",IF('Órdenes según Instancia'!AC23=0,"-",('Órdenes según Instancia'!I23/'Órdenes según Instancia'!AC23)))</f>
        <v>-</v>
      </c>
      <c r="J23" s="29" t="str">
        <f>IF('Órdenes según Instancia'!N23=0,"-",IF('Órdenes según Instancia'!AC23=0,"-",('Órdenes según Instancia'!N23/'Órdenes según Instancia'!AC23)))</f>
        <v>-</v>
      </c>
      <c r="K23" s="29" t="str">
        <f>IF('Órdenes según Instancia'!S23=0,"-",IF('Órdenes según Instancia'!AC23=0,"-",('Órdenes según Instancia'!S23/'Órdenes según Instancia'!AC23)))</f>
        <v>-</v>
      </c>
      <c r="L23" s="29" t="str">
        <f>IF('Órdenes según Instancia'!X23=0,"-",IF('Órdenes según Instancia'!AC23=0,"-",('Órdenes según Instancia'!X23/'Órdenes según Instancia'!AC23)))</f>
        <v>-</v>
      </c>
      <c r="M23" s="29">
        <f>IF('Órdenes según Instancia'!E23=0,"-",IF('Órdenes según Instancia'!AD23=0,"-",('Órdenes según Instancia'!E23/'Órdenes según Instancia'!AD23)))</f>
        <v>0.97574777687954728</v>
      </c>
      <c r="N23" s="29">
        <f>IF('Órdenes según Instancia'!J23=0,"-",IF('Órdenes según Instancia'!AD23=0,"-",('Órdenes según Instancia'!J23/'Órdenes según Instancia'!AD23)))</f>
        <v>1.2126111560226355E-3</v>
      </c>
      <c r="O23" s="29">
        <f>IF('Órdenes según Instancia'!O23=0,"-",IF('Órdenes según Instancia'!AD23=0,"-",('Órdenes según Instancia'!O23/'Órdenes según Instancia'!AD23)))</f>
        <v>1.9805982215036377E-2</v>
      </c>
      <c r="P23" s="29">
        <f>IF('Órdenes según Instancia'!T23=0,"-",IF('Órdenes según Instancia'!AD23=0,"-",('Órdenes según Instancia'!T23/'Órdenes según Instancia'!AD23)))</f>
        <v>3.2336297493936943E-3</v>
      </c>
      <c r="Q23" s="29" t="str">
        <f>IF('Órdenes según Instancia'!Y23=0,"-",IF('Órdenes según Instancia'!AD23=0,"-",('Órdenes según Instancia'!Y23/'Órdenes según Instancia'!AD23)))</f>
        <v>-</v>
      </c>
      <c r="R23" s="29">
        <f>IF('Órdenes según Instancia'!F23=0,"-",IF('Órdenes según Instancia'!AE23=0,"-",('Órdenes según Instancia'!F23/'Órdenes según Instancia'!AE23)))</f>
        <v>0.99658184580326625</v>
      </c>
      <c r="S23" s="29">
        <f>IF('Órdenes según Instancia'!K23=0,"-",IF('Órdenes según Instancia'!AE23=0,"-",('Órdenes según Instancia'!K23/'Órdenes según Instancia'!AE23)))</f>
        <v>3.0383592859855677E-3</v>
      </c>
      <c r="T23" s="29">
        <f>IF('Órdenes según Instancia'!P23=0,"-",IF('Órdenes según Instancia'!AE23=0,"-",('Órdenes según Instancia'!P23/'Órdenes según Instancia'!AE23)))</f>
        <v>3.7979491074819596E-4</v>
      </c>
      <c r="U23" s="29" t="str">
        <f>IF('Órdenes según Instancia'!U23=0,"-",IF('Órdenes según Instancia'!AE23=0,"-",('Órdenes según Instancia'!U23/('Órdenes según Instancia'!AE23))))</f>
        <v>-</v>
      </c>
      <c r="V23" s="29" t="str">
        <f>IF('Órdenes según Instancia'!Z23=0,"-",IF('Órdenes según Instancia'!AE23=0,"-",('Órdenes según Instancia'!Z23/'Órdenes según Instancia'!AE23)))</f>
        <v>-</v>
      </c>
    </row>
    <row r="24" spans="2:22" ht="20.100000000000001" customHeight="1" thickBot="1" x14ac:dyDescent="0.25">
      <c r="B24" s="4" t="s">
        <v>31</v>
      </c>
      <c r="C24" s="29">
        <f>IF('Órdenes según Instancia'!C24=0,"-",IF('Órdenes según Instancia'!AB24=0,"-",('Órdenes según Instancia'!C24/'Órdenes según Instancia'!AB24)))</f>
        <v>0.91515967679876875</v>
      </c>
      <c r="D24" s="29">
        <f>IF('Órdenes según Instancia'!H24=0,"-",IF('Órdenes según Instancia'!AB24=0,"-",('Órdenes según Instancia'!H24/'Órdenes según Instancia'!AB24)))</f>
        <v>1.5390534821085034E-3</v>
      </c>
      <c r="E24" s="29">
        <f>IF('Órdenes según Instancia'!M24=0,"-",IF('Órdenes según Instancia'!AB24=0,"-",('Órdenes según Instancia'!M24/'Órdenes según Instancia'!AB24)))</f>
        <v>6.3293574451712201E-2</v>
      </c>
      <c r="F24" s="29">
        <f>IF('Órdenes según Instancia'!R24=0,"-",IF('Órdenes según Instancia'!AB24=0,"-",('Órdenes según Instancia'!R24/'Órdenes según Instancia'!AB24)))</f>
        <v>1.9815313582146981E-2</v>
      </c>
      <c r="G24" s="29">
        <f>IF('Órdenes según Instancia'!W24=0,"-",IF('Órdenes según Instancia'!AB24=0,"-",('Órdenes según Instancia'!W24/'Órdenes según Instancia'!AB24)))</f>
        <v>1.9238168526356292E-4</v>
      </c>
      <c r="H24" s="29">
        <f>IF('Órdenes según Instancia'!D24=0,"-",IF('Órdenes según Instancia'!AC24=0,"-",('Órdenes según Instancia'!D24/'Órdenes según Instancia'!AC24)))</f>
        <v>0.97619047619047616</v>
      </c>
      <c r="I24" s="29">
        <f>IF('Órdenes según Instancia'!I24=0,"-",IF('Órdenes según Instancia'!AC24=0,"-",('Órdenes según Instancia'!I24/'Órdenes según Instancia'!AC24)))</f>
        <v>2.3809523809523808E-2</v>
      </c>
      <c r="J24" s="29" t="str">
        <f>IF('Órdenes según Instancia'!N24=0,"-",IF('Órdenes según Instancia'!AC24=0,"-",('Órdenes según Instancia'!N24/'Órdenes según Instancia'!AC24)))</f>
        <v>-</v>
      </c>
      <c r="K24" s="29" t="str">
        <f>IF('Órdenes según Instancia'!S24=0,"-",IF('Órdenes según Instancia'!AC24=0,"-",('Órdenes según Instancia'!S24/'Órdenes según Instancia'!AC24)))</f>
        <v>-</v>
      </c>
      <c r="L24" s="29" t="str">
        <f>IF('Órdenes según Instancia'!X24=0,"-",IF('Órdenes según Instancia'!AC24=0,"-",('Órdenes según Instancia'!X24/'Órdenes según Instancia'!AC24)))</f>
        <v>-</v>
      </c>
      <c r="M24" s="29">
        <f>IF('Órdenes según Instancia'!E24=0,"-",IF('Órdenes según Instancia'!AD24=0,"-",('Órdenes según Instancia'!E24/'Órdenes según Instancia'!AD24)))</f>
        <v>0.9054545454545454</v>
      </c>
      <c r="N24" s="29">
        <f>IF('Órdenes según Instancia'!J24=0,"-",IF('Órdenes según Instancia'!AD24=0,"-",('Órdenes según Instancia'!J24/'Órdenes según Instancia'!AD24)))</f>
        <v>1.1363636363636363E-3</v>
      </c>
      <c r="O24" s="29">
        <f>IF('Órdenes según Instancia'!O24=0,"-",IF('Órdenes según Instancia'!AD24=0,"-",('Órdenes según Instancia'!O24/'Órdenes según Instancia'!AD24)))</f>
        <v>6.9772727272727278E-2</v>
      </c>
      <c r="P24" s="29">
        <f>IF('Órdenes según Instancia'!T24=0,"-",IF('Órdenes según Instancia'!AD24=0,"-",('Órdenes según Instancia'!T24/'Órdenes según Instancia'!AD24)))</f>
        <v>2.3409090909090911E-2</v>
      </c>
      <c r="Q24" s="29">
        <f>IF('Órdenes según Instancia'!Y24=0,"-",IF('Órdenes según Instancia'!AD24=0,"-",('Órdenes según Instancia'!Y24/'Órdenes según Instancia'!AD24)))</f>
        <v>2.2727272727272727E-4</v>
      </c>
      <c r="R24" s="29">
        <f>IF('Órdenes según Instancia'!F24=0,"-",IF('Órdenes según Instancia'!AE24=0,"-",('Órdenes según Instancia'!F24/'Órdenes según Instancia'!AE24)))</f>
        <v>0.96825396825396826</v>
      </c>
      <c r="S24" s="29">
        <f>IF('Órdenes según Instancia'!K24=0,"-",IF('Órdenes según Instancia'!AE24=0,"-",('Órdenes según Instancia'!K24/'Órdenes según Instancia'!AE24)))</f>
        <v>2.6455026455026454E-3</v>
      </c>
      <c r="T24" s="29">
        <f>IF('Órdenes según Instancia'!P24=0,"-",IF('Órdenes según Instancia'!AE24=0,"-",('Órdenes según Instancia'!P24/'Órdenes según Instancia'!AE24)))</f>
        <v>2.9100529100529099E-2</v>
      </c>
      <c r="U24" s="29" t="str">
        <f>IF('Órdenes según Instancia'!U24=0,"-",IF('Órdenes según Instancia'!AE24=0,"-",('Órdenes según Instancia'!U24/('Órdenes según Instancia'!AE24))))</f>
        <v>-</v>
      </c>
      <c r="V24" s="29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4" t="s">
        <v>32</v>
      </c>
      <c r="C25" s="29">
        <f>IF('Órdenes según Instancia'!C25=0,"-",IF('Órdenes según Instancia'!AB25=0,"-",('Órdenes según Instancia'!C25/'Órdenes según Instancia'!AB25)))</f>
        <v>0.93212121212121213</v>
      </c>
      <c r="D25" s="29">
        <f>IF('Órdenes según Instancia'!H25=0,"-",IF('Órdenes según Instancia'!AB25=0,"-",('Órdenes según Instancia'!H25/'Órdenes según Instancia'!AB25)))</f>
        <v>1.6969696969696971E-2</v>
      </c>
      <c r="E25" s="29">
        <f>IF('Órdenes según Instancia'!M25=0,"-",IF('Órdenes según Instancia'!AB25=0,"-",('Órdenes según Instancia'!M25/'Órdenes según Instancia'!AB25)))</f>
        <v>3.272727272727273E-2</v>
      </c>
      <c r="F25" s="29">
        <f>IF('Órdenes según Instancia'!R25=0,"-",IF('Órdenes según Instancia'!AB25=0,"-",('Órdenes según Instancia'!R25/'Órdenes según Instancia'!AB25)))</f>
        <v>1.8181818181818181E-2</v>
      </c>
      <c r="G25" s="29" t="str">
        <f>IF('Órdenes según Instancia'!W25=0,"-",IF('Órdenes según Instancia'!AB25=0,"-",('Órdenes según Instancia'!W25/'Órdenes según Instancia'!AB25)))</f>
        <v>-</v>
      </c>
      <c r="H25" s="29">
        <f>IF('Órdenes según Instancia'!D25=0,"-",IF('Órdenes según Instancia'!AC25=0,"-",('Órdenes según Instancia'!D25/'Órdenes según Instancia'!AC25)))</f>
        <v>1</v>
      </c>
      <c r="I25" s="29" t="str">
        <f>IF('Órdenes según Instancia'!I25=0,"-",IF('Órdenes según Instancia'!AC25=0,"-",('Órdenes según Instancia'!I25/'Órdenes según Instancia'!AC25)))</f>
        <v>-</v>
      </c>
      <c r="J25" s="29" t="str">
        <f>IF('Órdenes según Instancia'!N25=0,"-",IF('Órdenes según Instancia'!AC25=0,"-",('Órdenes según Instancia'!N25/'Órdenes según Instancia'!AC25)))</f>
        <v>-</v>
      </c>
      <c r="K25" s="29" t="str">
        <f>IF('Órdenes según Instancia'!S25=0,"-",IF('Órdenes según Instancia'!AC25=0,"-",('Órdenes según Instancia'!S25/'Órdenes según Instancia'!AC25)))</f>
        <v>-</v>
      </c>
      <c r="L25" s="29" t="str">
        <f>IF('Órdenes según Instancia'!X25=0,"-",IF('Órdenes según Instancia'!AC25=0,"-",('Órdenes según Instancia'!X25/'Órdenes según Instancia'!AC25)))</f>
        <v>-</v>
      </c>
      <c r="M25" s="29">
        <f>IF('Órdenes según Instancia'!E25=0,"-",IF('Órdenes según Instancia'!AD25=0,"-",('Órdenes según Instancia'!E25/'Órdenes según Instancia'!AD25)))</f>
        <v>0.92845528455284554</v>
      </c>
      <c r="N25" s="29">
        <f>IF('Órdenes según Instancia'!J25=0,"-",IF('Órdenes según Instancia'!AD25=0,"-",('Órdenes según Instancia'!J25/'Órdenes según Instancia'!AD25)))</f>
        <v>4.8780487804878049E-3</v>
      </c>
      <c r="O25" s="29">
        <f>IF('Órdenes según Instancia'!O25=0,"-",IF('Órdenes según Instancia'!AD25=0,"-",('Órdenes según Instancia'!O25/'Órdenes según Instancia'!AD25)))</f>
        <v>4.2276422764227641E-2</v>
      </c>
      <c r="P25" s="29">
        <f>IF('Órdenes según Instancia'!T25=0,"-",IF('Órdenes según Instancia'!AD25=0,"-",('Órdenes según Instancia'!T25/'Órdenes según Instancia'!AD25)))</f>
        <v>2.4390243902439025E-2</v>
      </c>
      <c r="Q25" s="29" t="str">
        <f>IF('Órdenes según Instancia'!Y25=0,"-",IF('Órdenes según Instancia'!AD25=0,"-",('Órdenes según Instancia'!Y25/'Órdenes según Instancia'!AD25)))</f>
        <v>-</v>
      </c>
      <c r="R25" s="29">
        <f>IF('Órdenes según Instancia'!F25=0,"-",IF('Órdenes según Instancia'!AE25=0,"-",('Órdenes según Instancia'!F25/'Órdenes según Instancia'!AE25)))</f>
        <v>0.94230769230769229</v>
      </c>
      <c r="S25" s="29">
        <f>IF('Órdenes según Instancia'!K25=0,"-",IF('Órdenes según Instancia'!AE25=0,"-",('Órdenes según Instancia'!K25/'Órdenes según Instancia'!AE25)))</f>
        <v>5.2884615384615384E-2</v>
      </c>
      <c r="T25" s="29">
        <f>IF('Órdenes según Instancia'!P25=0,"-",IF('Órdenes según Instancia'!AE25=0,"-",('Órdenes según Instancia'!P25/'Órdenes según Instancia'!AE25)))</f>
        <v>4.807692307692308E-3</v>
      </c>
      <c r="U25" s="29" t="str">
        <f>IF('Órdenes según Instancia'!U25=0,"-",IF('Órdenes según Instancia'!AE25=0,"-",('Órdenes según Instancia'!U25/('Órdenes según Instancia'!AE25))))</f>
        <v>-</v>
      </c>
      <c r="V25" s="29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33</v>
      </c>
      <c r="C26" s="29">
        <f>IF('Órdenes según Instancia'!C26=0,"-",IF('Órdenes según Instancia'!AB26=0,"-",('Órdenes según Instancia'!C26/'Órdenes según Instancia'!AB26)))</f>
        <v>0.95852017937219736</v>
      </c>
      <c r="D26" s="29">
        <f>IF('Órdenes según Instancia'!H26=0,"-",IF('Órdenes según Instancia'!AB26=0,"-",('Órdenes según Instancia'!H26/'Órdenes según Instancia'!AB26)))</f>
        <v>2.8026905829596411E-3</v>
      </c>
      <c r="E26" s="29">
        <f>IF('Órdenes según Instancia'!M26=0,"-",IF('Órdenes según Instancia'!AB26=0,"-",('Órdenes según Instancia'!M26/'Órdenes según Instancia'!AB26)))</f>
        <v>3.811659192825112E-2</v>
      </c>
      <c r="F26" s="29">
        <f>IF('Órdenes según Instancia'!R26=0,"-",IF('Órdenes según Instancia'!AB26=0,"-",('Órdenes según Instancia'!R26/'Órdenes según Instancia'!AB26)))</f>
        <v>5.6053811659192824E-4</v>
      </c>
      <c r="G26" s="29" t="str">
        <f>IF('Órdenes según Instancia'!W26=0,"-",IF('Órdenes según Instancia'!AB26=0,"-",('Órdenes según Instancia'!W26/'Órdenes según Instancia'!AB26)))</f>
        <v>-</v>
      </c>
      <c r="H26" s="29">
        <f>IF('Órdenes según Instancia'!D26=0,"-",IF('Órdenes según Instancia'!AC26=0,"-",('Órdenes según Instancia'!D26/'Órdenes según Instancia'!AC26)))</f>
        <v>1</v>
      </c>
      <c r="I26" s="29" t="str">
        <f>IF('Órdenes según Instancia'!I26=0,"-",IF('Órdenes según Instancia'!AC26=0,"-",('Órdenes según Instancia'!I26/'Órdenes según Instancia'!AC26)))</f>
        <v>-</v>
      </c>
      <c r="J26" s="29" t="str">
        <f>IF('Órdenes según Instancia'!N26=0,"-",IF('Órdenes según Instancia'!AC26=0,"-",('Órdenes según Instancia'!N26/'Órdenes según Instancia'!AC26)))</f>
        <v>-</v>
      </c>
      <c r="K26" s="29" t="str">
        <f>IF('Órdenes según Instancia'!S26=0,"-",IF('Órdenes según Instancia'!AC26=0,"-",('Órdenes según Instancia'!S26/'Órdenes según Instancia'!AC26)))</f>
        <v>-</v>
      </c>
      <c r="L26" s="29" t="str">
        <f>IF('Órdenes según Instancia'!X26=0,"-",IF('Órdenes según Instancia'!AC26=0,"-",('Órdenes según Instancia'!X26/'Órdenes según Instancia'!AC26)))</f>
        <v>-</v>
      </c>
      <c r="M26" s="29">
        <f>IF('Órdenes según Instancia'!E26=0,"-",IF('Órdenes según Instancia'!AD26=0,"-",('Órdenes según Instancia'!E26/'Órdenes según Instancia'!AD26)))</f>
        <v>0.94132653061224492</v>
      </c>
      <c r="N26" s="29">
        <f>IF('Órdenes según Instancia'!J26=0,"-",IF('Órdenes según Instancia'!AD26=0,"-",('Órdenes según Instancia'!J26/'Órdenes según Instancia'!AD26)))</f>
        <v>3.4013605442176869E-3</v>
      </c>
      <c r="O26" s="29">
        <f>IF('Órdenes según Instancia'!O26=0,"-",IF('Órdenes según Instancia'!AD26=0,"-",('Órdenes según Instancia'!O26/'Órdenes según Instancia'!AD26)))</f>
        <v>5.4421768707482991E-2</v>
      </c>
      <c r="P26" s="29">
        <f>IF('Órdenes según Instancia'!T26=0,"-",IF('Órdenes según Instancia'!AD26=0,"-",('Órdenes según Instancia'!T26/'Órdenes según Instancia'!AD26)))</f>
        <v>8.5034013605442174E-4</v>
      </c>
      <c r="Q26" s="29" t="str">
        <f>IF('Órdenes según Instancia'!Y26=0,"-",IF('Órdenes según Instancia'!AD26=0,"-",('Órdenes según Instancia'!Y26/'Órdenes según Instancia'!AD26)))</f>
        <v>-</v>
      </c>
      <c r="R26" s="29">
        <f>IF('Órdenes según Instancia'!F26=0,"-",IF('Órdenes según Instancia'!AE26=0,"-",('Órdenes según Instancia'!F26/'Órdenes según Instancia'!AE26)))</f>
        <v>0.99163879598662208</v>
      </c>
      <c r="S26" s="29">
        <f>IF('Órdenes según Instancia'!K26=0,"-",IF('Órdenes según Instancia'!AE26=0,"-",('Órdenes según Instancia'!K26/'Órdenes según Instancia'!AE26)))</f>
        <v>1.6722408026755853E-3</v>
      </c>
      <c r="T26" s="29">
        <f>IF('Órdenes según Instancia'!P26=0,"-",IF('Órdenes según Instancia'!AE26=0,"-",('Órdenes según Instancia'!P26/'Órdenes según Instancia'!AE26)))</f>
        <v>6.688963210702341E-3</v>
      </c>
      <c r="U26" s="29" t="str">
        <f>IF('Órdenes según Instancia'!U26=0,"-",IF('Órdenes según Instancia'!AE26=0,"-",('Órdenes según Instancia'!U26/('Órdenes según Instancia'!AE26))))</f>
        <v>-</v>
      </c>
      <c r="V26" s="29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4" t="s">
        <v>34</v>
      </c>
      <c r="C27" s="29">
        <f>IF('Órdenes según Instancia'!C27=0,"-",IF('Órdenes según Instancia'!AB27=0,"-",('Órdenes según Instancia'!C27/'Órdenes según Instancia'!AB27)))</f>
        <v>0.9505654870485224</v>
      </c>
      <c r="D27" s="29">
        <f>IF('Órdenes según Instancia'!H27=0,"-",IF('Órdenes según Instancia'!AB27=0,"-",('Órdenes según Instancia'!H27/'Órdenes según Instancia'!AB27)))</f>
        <v>4.1955490696825972E-3</v>
      </c>
      <c r="E27" s="29">
        <f>IF('Órdenes según Instancia'!M27=0,"-",IF('Órdenes según Instancia'!AB27=0,"-",('Órdenes según Instancia'!M27/'Órdenes según Instancia'!AB27)))</f>
        <v>2.9186428310835462E-2</v>
      </c>
      <c r="F27" s="29">
        <f>IF('Órdenes según Instancia'!R27=0,"-",IF('Órdenes según Instancia'!AB27=0,"-",('Órdenes según Instancia'!R27/'Órdenes según Instancia'!AB27)))</f>
        <v>1.5870120394016782E-2</v>
      </c>
      <c r="G27" s="29">
        <f>IF('Órdenes según Instancia'!W27=0,"-",IF('Órdenes según Instancia'!AB27=0,"-",('Órdenes según Instancia'!W27/'Órdenes según Instancia'!AB27)))</f>
        <v>1.8241517694272163E-4</v>
      </c>
      <c r="H27" s="29">
        <f>IF('Órdenes según Instancia'!D27=0,"-",IF('Órdenes según Instancia'!AC27=0,"-",('Órdenes según Instancia'!D27/'Órdenes según Instancia'!AC27)))</f>
        <v>1</v>
      </c>
      <c r="I27" s="29" t="str">
        <f>IF('Órdenes según Instancia'!I27=0,"-",IF('Órdenes según Instancia'!AC27=0,"-",('Órdenes según Instancia'!I27/'Órdenes según Instancia'!AC27)))</f>
        <v>-</v>
      </c>
      <c r="J27" s="29" t="str">
        <f>IF('Órdenes según Instancia'!N27=0,"-",IF('Órdenes según Instancia'!AC27=0,"-",('Órdenes según Instancia'!N27/'Órdenes según Instancia'!AC27)))</f>
        <v>-</v>
      </c>
      <c r="K27" s="29" t="str">
        <f>IF('Órdenes según Instancia'!S27=0,"-",IF('Órdenes según Instancia'!AC27=0,"-",('Órdenes según Instancia'!S27/'Órdenes según Instancia'!AC27)))</f>
        <v>-</v>
      </c>
      <c r="L27" s="29" t="str">
        <f>IF('Órdenes según Instancia'!X27=0,"-",IF('Órdenes según Instancia'!AC27=0,"-",('Órdenes según Instancia'!X27/'Órdenes según Instancia'!AC27)))</f>
        <v>-</v>
      </c>
      <c r="M27" s="29">
        <f>IF('Órdenes según Instancia'!E27=0,"-",IF('Órdenes según Instancia'!AD27=0,"-",('Órdenes según Instancia'!E27/'Órdenes según Instancia'!AD27)))</f>
        <v>0.92923186344238973</v>
      </c>
      <c r="N27" s="29">
        <f>IF('Órdenes según Instancia'!J27=0,"-",IF('Órdenes según Instancia'!AD27=0,"-",('Órdenes según Instancia'!J27/'Órdenes según Instancia'!AD27)))</f>
        <v>4.9786628733997154E-3</v>
      </c>
      <c r="O27" s="29">
        <f>IF('Órdenes según Instancia'!O27=0,"-",IF('Órdenes según Instancia'!AD27=0,"-",('Órdenes según Instancia'!O27/'Órdenes según Instancia'!AD27)))</f>
        <v>4.9431009957325744E-2</v>
      </c>
      <c r="P27" s="29">
        <f>IF('Órdenes según Instancia'!T27=0,"-",IF('Órdenes según Instancia'!AD27=0,"-",('Órdenes según Instancia'!T27/'Órdenes según Instancia'!AD27)))</f>
        <v>1.6002844950213372E-2</v>
      </c>
      <c r="Q27" s="29">
        <f>IF('Órdenes según Instancia'!Y27=0,"-",IF('Órdenes según Instancia'!AD27=0,"-",('Órdenes según Instancia'!Y27/'Órdenes según Instancia'!AD27)))</f>
        <v>3.5561877667140827E-4</v>
      </c>
      <c r="R27" s="29">
        <f>IF('Órdenes según Instancia'!F27=0,"-",IF('Órdenes según Instancia'!AE27=0,"-",('Órdenes según Instancia'!F27/'Órdenes según Instancia'!AE27)))</f>
        <v>0.97301349325337327</v>
      </c>
      <c r="S27" s="29">
        <f>IF('Órdenes según Instancia'!K27=0,"-",IF('Órdenes según Instancia'!AE27=0,"-",('Órdenes según Instancia'!K27/'Órdenes según Instancia'!AE27)))</f>
        <v>3.373313343328336E-3</v>
      </c>
      <c r="T27" s="29">
        <f>IF('Órdenes según Instancia'!P27=0,"-",IF('Órdenes según Instancia'!AE27=0,"-",('Órdenes según Instancia'!P27/'Órdenes según Instancia'!AE27)))</f>
        <v>7.8710644677661163E-3</v>
      </c>
      <c r="U27" s="29">
        <f>IF('Órdenes según Instancia'!U27=0,"-",IF('Órdenes según Instancia'!AE27=0,"-",('Órdenes según Instancia'!U27/('Órdenes según Instancia'!AE27))))</f>
        <v>1.5742128935532233E-2</v>
      </c>
      <c r="V27" s="29" t="str">
        <f>IF('Órdenes según Instancia'!Z27=0,"-",IF('Órdenes según Instancia'!AE27=0,"-",('Órdenes según Instancia'!Z27/'Órdenes según Instancia'!AE27)))</f>
        <v>-</v>
      </c>
    </row>
    <row r="28" spans="2:22" ht="20.100000000000001" customHeight="1" thickBot="1" x14ac:dyDescent="0.25">
      <c r="B28" s="4" t="s">
        <v>35</v>
      </c>
      <c r="C28" s="29">
        <f>IF('Órdenes según Instancia'!C28=0,"-",IF('Órdenes según Instancia'!AB28=0,"-",('Órdenes según Instancia'!C28/'Órdenes según Instancia'!AB28)))</f>
        <v>0.92018469656992086</v>
      </c>
      <c r="D28" s="29">
        <f>IF('Órdenes según Instancia'!H28=0,"-",IF('Órdenes según Instancia'!AB28=0,"-",('Órdenes según Instancia'!H28/'Órdenes según Instancia'!AB28)))</f>
        <v>1.9788918205804751E-3</v>
      </c>
      <c r="E28" s="29">
        <f>IF('Órdenes según Instancia'!M28=0,"-",IF('Órdenes según Instancia'!AB28=0,"-",('Órdenes según Instancia'!M28/'Órdenes según Instancia'!AB28)))</f>
        <v>7.7836411609498682E-2</v>
      </c>
      <c r="F28" s="29" t="str">
        <f>IF('Órdenes según Instancia'!R28=0,"-",IF('Órdenes según Instancia'!AB28=0,"-",('Órdenes según Instancia'!R28/'Órdenes según Instancia'!AB28)))</f>
        <v>-</v>
      </c>
      <c r="G28" s="29" t="str">
        <f>IF('Órdenes según Instancia'!W28=0,"-",IF('Órdenes según Instancia'!AB28=0,"-",('Órdenes según Instancia'!W28/'Órdenes según Instancia'!AB28)))</f>
        <v>-</v>
      </c>
      <c r="H28" s="29">
        <f>IF('Órdenes según Instancia'!D28=0,"-",IF('Órdenes según Instancia'!AC28=0,"-",('Órdenes según Instancia'!D28/'Órdenes según Instancia'!AC28)))</f>
        <v>1</v>
      </c>
      <c r="I28" s="29" t="str">
        <f>IF('Órdenes según Instancia'!I28=0,"-",IF('Órdenes según Instancia'!AC28=0,"-",('Órdenes según Instancia'!I28/'Órdenes según Instancia'!AC28)))</f>
        <v>-</v>
      </c>
      <c r="J28" s="29" t="str">
        <f>IF('Órdenes según Instancia'!N28=0,"-",IF('Órdenes según Instancia'!AC28=0,"-",('Órdenes según Instancia'!N28/'Órdenes según Instancia'!AC28)))</f>
        <v>-</v>
      </c>
      <c r="K28" s="29" t="str">
        <f>IF('Órdenes según Instancia'!S28=0,"-",IF('Órdenes según Instancia'!AC28=0,"-",('Órdenes según Instancia'!S28/'Órdenes según Instancia'!AC28)))</f>
        <v>-</v>
      </c>
      <c r="L28" s="29" t="str">
        <f>IF('Órdenes según Instancia'!X28=0,"-",IF('Órdenes según Instancia'!AC28=0,"-",('Órdenes según Instancia'!X28/'Órdenes según Instancia'!AC28)))</f>
        <v>-</v>
      </c>
      <c r="M28" s="29">
        <f>IF('Órdenes según Instancia'!E28=0,"-",IF('Órdenes según Instancia'!AD28=0,"-",('Órdenes según Instancia'!E28/'Órdenes según Instancia'!AD28)))</f>
        <v>0.90764331210191085</v>
      </c>
      <c r="N28" s="29">
        <f>IF('Órdenes según Instancia'!J28=0,"-",IF('Órdenes según Instancia'!AD28=0,"-",('Órdenes según Instancia'!J28/'Órdenes según Instancia'!AD28)))</f>
        <v>2.3885350318471337E-3</v>
      </c>
      <c r="O28" s="29">
        <f>IF('Órdenes según Instancia'!O28=0,"-",IF('Órdenes según Instancia'!AD28=0,"-",('Órdenes según Instancia'!O28/'Órdenes según Instancia'!AD28)))</f>
        <v>8.9968152866242032E-2</v>
      </c>
      <c r="P28" s="29" t="str">
        <f>IF('Órdenes según Instancia'!T28=0,"-",IF('Órdenes según Instancia'!AD28=0,"-",('Órdenes según Instancia'!T28/'Órdenes según Instancia'!AD28)))</f>
        <v>-</v>
      </c>
      <c r="Q28" s="29" t="str">
        <f>IF('Órdenes según Instancia'!Y28=0,"-",IF('Órdenes según Instancia'!AD28=0,"-",('Órdenes según Instancia'!Y28/'Órdenes según Instancia'!AD28)))</f>
        <v>-</v>
      </c>
      <c r="R28" s="29">
        <f>IF('Órdenes según Instancia'!F28=0,"-",IF('Órdenes según Instancia'!AE28=0,"-",('Órdenes según Instancia'!F28/'Órdenes según Instancia'!AE28)))</f>
        <v>0.98054474708171202</v>
      </c>
      <c r="S28" s="29" t="str">
        <f>IF('Órdenes según Instancia'!K28=0,"-",IF('Órdenes según Instancia'!AE28=0,"-",('Órdenes según Instancia'!K28/'Órdenes según Instancia'!AE28)))</f>
        <v>-</v>
      </c>
      <c r="T28" s="29">
        <f>IF('Órdenes según Instancia'!P28=0,"-",IF('Órdenes según Instancia'!AE28=0,"-",('Órdenes según Instancia'!P28/'Órdenes según Instancia'!AE28)))</f>
        <v>1.9455252918287938E-2</v>
      </c>
      <c r="U28" s="29" t="str">
        <f>IF('Órdenes según Instancia'!U28=0,"-",IF('Órdenes según Instancia'!AE28=0,"-",('Órdenes según Instancia'!U28/('Órdenes según Instancia'!AE28))))</f>
        <v>-</v>
      </c>
      <c r="V28" s="29" t="str">
        <f>IF('Órdenes según Instancia'!Z28=0,"-",IF('Órdenes según Instancia'!AE28=0,"-",('Órdenes según Instancia'!Z28/'Órdenes según Instancia'!AE28)))</f>
        <v>-</v>
      </c>
    </row>
    <row r="29" spans="2:22" ht="20.100000000000001" customHeight="1" thickBot="1" x14ac:dyDescent="0.25">
      <c r="B29" s="4" t="s">
        <v>36</v>
      </c>
      <c r="C29" s="29">
        <f>IF('Órdenes según Instancia'!C29=0,"-",IF('Órdenes según Instancia'!AB29=0,"-",('Órdenes según Instancia'!C29/'Órdenes según Instancia'!AB29)))</f>
        <v>0.94929577464788728</v>
      </c>
      <c r="D29" s="29">
        <f>IF('Órdenes según Instancia'!H29=0,"-",IF('Órdenes según Instancia'!AB29=0,"-",('Órdenes según Instancia'!H29/'Órdenes según Instancia'!AB29)))</f>
        <v>1.6901408450704224E-2</v>
      </c>
      <c r="E29" s="29">
        <f>IF('Órdenes según Instancia'!M29=0,"-",IF('Órdenes según Instancia'!AB29=0,"-",('Órdenes según Instancia'!M29/'Órdenes según Instancia'!AB29)))</f>
        <v>3.3802816901408447E-2</v>
      </c>
      <c r="F29" s="29" t="str">
        <f>IF('Órdenes según Instancia'!R29=0,"-",IF('Órdenes según Instancia'!AB29=0,"-",('Órdenes según Instancia'!R29/'Órdenes según Instancia'!AB29)))</f>
        <v>-</v>
      </c>
      <c r="G29" s="29" t="str">
        <f>IF('Órdenes según Instancia'!W29=0,"-",IF('Órdenes según Instancia'!AB29=0,"-",('Órdenes según Instancia'!W29/'Órdenes según Instancia'!AB29)))</f>
        <v>-</v>
      </c>
      <c r="H29" s="29" t="str">
        <f>IF('Órdenes según Instancia'!D29=0,"-",IF('Órdenes según Instancia'!AC29=0,"-",('Órdenes según Instancia'!D29/'Órdenes según Instancia'!AC29)))</f>
        <v>-</v>
      </c>
      <c r="I29" s="29" t="str">
        <f>IF('Órdenes según Instancia'!I29=0,"-",IF('Órdenes según Instancia'!AC29=0,"-",('Órdenes según Instancia'!I29/'Órdenes según Instancia'!AC29)))</f>
        <v>-</v>
      </c>
      <c r="J29" s="29" t="str">
        <f>IF('Órdenes según Instancia'!N29=0,"-",IF('Órdenes según Instancia'!AC29=0,"-",('Órdenes según Instancia'!N29/'Órdenes según Instancia'!AC29)))</f>
        <v>-</v>
      </c>
      <c r="K29" s="29" t="str">
        <f>IF('Órdenes según Instancia'!S29=0,"-",IF('Órdenes según Instancia'!AC29=0,"-",('Órdenes según Instancia'!S29/'Órdenes según Instancia'!AC29)))</f>
        <v>-</v>
      </c>
      <c r="L29" s="29" t="str">
        <f>IF('Órdenes según Instancia'!X29=0,"-",IF('Órdenes según Instancia'!AC29=0,"-",('Órdenes según Instancia'!X29/'Órdenes según Instancia'!AC29)))</f>
        <v>-</v>
      </c>
      <c r="M29" s="29">
        <f>IF('Órdenes según Instancia'!E29=0,"-",IF('Órdenes según Instancia'!AD29=0,"-",('Órdenes según Instancia'!E29/'Órdenes según Instancia'!AD29)))</f>
        <v>0.9285714285714286</v>
      </c>
      <c r="N29" s="29">
        <f>IF('Órdenes según Instancia'!J29=0,"-",IF('Órdenes según Instancia'!AD29=0,"-",('Órdenes según Instancia'!J29/'Órdenes según Instancia'!AD29)))</f>
        <v>2.3809523809523808E-2</v>
      </c>
      <c r="O29" s="29">
        <f>IF('Órdenes según Instancia'!O29=0,"-",IF('Órdenes según Instancia'!AD29=0,"-",('Órdenes según Instancia'!O29/'Órdenes según Instancia'!AD29)))</f>
        <v>4.7619047619047616E-2</v>
      </c>
      <c r="P29" s="29" t="str">
        <f>IF('Órdenes según Instancia'!T29=0,"-",IF('Órdenes según Instancia'!AD29=0,"-",('Órdenes según Instancia'!T29/'Órdenes según Instancia'!AD29)))</f>
        <v>-</v>
      </c>
      <c r="Q29" s="29" t="str">
        <f>IF('Órdenes según Instancia'!Y29=0,"-",IF('Órdenes según Instancia'!AD29=0,"-",('Órdenes según Instancia'!Y29/'Órdenes según Instancia'!AD29)))</f>
        <v>-</v>
      </c>
      <c r="R29" s="29">
        <f>IF('Órdenes según Instancia'!F29=0,"-",IF('Órdenes según Instancia'!AE29=0,"-",('Órdenes según Instancia'!F29/'Órdenes según Instancia'!AE29)))</f>
        <v>1</v>
      </c>
      <c r="S29" s="29" t="str">
        <f>IF('Órdenes según Instancia'!K29=0,"-",IF('Órdenes según Instancia'!AE29=0,"-",('Órdenes según Instancia'!K29/'Órdenes según Instancia'!AE29)))</f>
        <v>-</v>
      </c>
      <c r="T29" s="29" t="str">
        <f>IF('Órdenes según Instancia'!P29=0,"-",IF('Órdenes según Instancia'!AE29=0,"-",('Órdenes según Instancia'!P29/'Órdenes según Instancia'!AE29)))</f>
        <v>-</v>
      </c>
      <c r="U29" s="29" t="str">
        <f>IF('Órdenes según Instancia'!U29=0,"-",IF('Órdenes según Instancia'!AE29=0,"-",('Órdenes según Instancia'!U29/('Órdenes según Instancia'!AE29))))</f>
        <v>-</v>
      </c>
      <c r="V29" s="29" t="str">
        <f>IF('Órdenes según Instancia'!Z29=0,"-",IF('Órdenes según Instancia'!AE29=0,"-",('Órdenes según Instancia'!Z29/'Órdenes según Instancia'!AE29)))</f>
        <v>-</v>
      </c>
    </row>
    <row r="30" spans="2:22" ht="20.100000000000001" customHeight="1" thickBot="1" x14ac:dyDescent="0.25">
      <c r="B30" s="5" t="s">
        <v>37</v>
      </c>
      <c r="C30" s="29">
        <f>IF('Órdenes según Instancia'!C30=0,"-",IF('Órdenes según Instancia'!AB30=0,"-",('Órdenes según Instancia'!C30/'Órdenes según Instancia'!AB30)))</f>
        <v>0.95822784810126582</v>
      </c>
      <c r="D30" s="29">
        <f>IF('Órdenes según Instancia'!H30=0,"-",IF('Órdenes según Instancia'!AB30=0,"-",('Órdenes según Instancia'!H30/'Órdenes según Instancia'!AB30)))</f>
        <v>1.8987341772151899E-2</v>
      </c>
      <c r="E30" s="29">
        <f>IF('Órdenes según Instancia'!M30=0,"-",IF('Órdenes según Instancia'!AB30=0,"-",('Órdenes según Instancia'!M30/'Órdenes según Instancia'!AB30)))</f>
        <v>1.8987341772151899E-2</v>
      </c>
      <c r="F30" s="29">
        <f>IF('Órdenes según Instancia'!R30=0,"-",IF('Órdenes según Instancia'!AB30=0,"-",('Órdenes según Instancia'!R30/'Órdenes según Instancia'!AB30)))</f>
        <v>3.7974683544303796E-3</v>
      </c>
      <c r="G30" s="29" t="str">
        <f>IF('Órdenes según Instancia'!W30=0,"-",IF('Órdenes según Instancia'!AB30=0,"-",('Órdenes según Instancia'!W30/'Órdenes según Instancia'!AB30)))</f>
        <v>-</v>
      </c>
      <c r="H30" s="29" t="str">
        <f>IF('Órdenes según Instancia'!D30=0,"-",IF('Órdenes según Instancia'!AC30=0,"-",('Órdenes según Instancia'!D30/'Órdenes según Instancia'!AC30)))</f>
        <v>-</v>
      </c>
      <c r="I30" s="29" t="str">
        <f>IF('Órdenes según Instancia'!I30=0,"-",IF('Órdenes según Instancia'!AC30=0,"-",('Órdenes según Instancia'!I30/'Órdenes según Instancia'!AC30)))</f>
        <v>-</v>
      </c>
      <c r="J30" s="29" t="str">
        <f>IF('Órdenes según Instancia'!N30=0,"-",IF('Órdenes según Instancia'!AC30=0,"-",('Órdenes según Instancia'!N30/'Órdenes según Instancia'!AC30)))</f>
        <v>-</v>
      </c>
      <c r="K30" s="29" t="str">
        <f>IF('Órdenes según Instancia'!S30=0,"-",IF('Órdenes según Instancia'!AC30=0,"-",('Órdenes según Instancia'!S30/'Órdenes según Instancia'!AC30)))</f>
        <v>-</v>
      </c>
      <c r="L30" s="29" t="str">
        <f>IF('Órdenes según Instancia'!X30=0,"-",IF('Órdenes según Instancia'!AC30=0,"-",('Órdenes según Instancia'!X30/'Órdenes según Instancia'!AC30)))</f>
        <v>-</v>
      </c>
      <c r="M30" s="29">
        <f>IF('Órdenes según Instancia'!E30=0,"-",IF('Órdenes según Instancia'!AD30=0,"-",('Órdenes según Instancia'!E30/'Órdenes según Instancia'!AD30)))</f>
        <v>0.95056179775280902</v>
      </c>
      <c r="N30" s="29">
        <f>IF('Órdenes según Instancia'!J30=0,"-",IF('Órdenes según Instancia'!AD30=0,"-",('Órdenes según Instancia'!J30/'Órdenes según Instancia'!AD30)))</f>
        <v>1.3483146067415731E-2</v>
      </c>
      <c r="O30" s="29">
        <f>IF('Órdenes según Instancia'!O30=0,"-",IF('Órdenes según Instancia'!AD30=0,"-",('Órdenes según Instancia'!O30/'Órdenes según Instancia'!AD30)))</f>
        <v>3.1460674157303373E-2</v>
      </c>
      <c r="P30" s="29">
        <f>IF('Órdenes según Instancia'!T30=0,"-",IF('Órdenes según Instancia'!AD30=0,"-",('Órdenes según Instancia'!T30/'Órdenes según Instancia'!AD30)))</f>
        <v>4.4943820224719105E-3</v>
      </c>
      <c r="Q30" s="29" t="str">
        <f>IF('Órdenes según Instancia'!Y30=0,"-",IF('Órdenes según Instancia'!AD30=0,"-",('Órdenes según Instancia'!Y30/'Órdenes según Instancia'!AD30)))</f>
        <v>-</v>
      </c>
      <c r="R30" s="29">
        <f>IF('Órdenes según Instancia'!F30=0,"-",IF('Órdenes según Instancia'!AE30=0,"-",('Órdenes según Instancia'!F30/'Órdenes según Instancia'!AE30)))</f>
        <v>0.96811594202898554</v>
      </c>
      <c r="S30" s="29">
        <f>IF('Órdenes según Instancia'!K30=0,"-",IF('Órdenes según Instancia'!AE30=0,"-",('Órdenes según Instancia'!K30/'Órdenes según Instancia'!AE30)))</f>
        <v>2.6086956521739129E-2</v>
      </c>
      <c r="T30" s="29">
        <f>IF('Órdenes según Instancia'!P30=0,"-",IF('Órdenes según Instancia'!AE30=0,"-",('Órdenes según Instancia'!P30/'Órdenes según Instancia'!AE30)))</f>
        <v>2.8985507246376812E-3</v>
      </c>
      <c r="U30" s="29">
        <f>IF('Órdenes según Instancia'!U30=0,"-",IF('Órdenes según Instancia'!AE30=0,"-",('Órdenes según Instancia'!U30/('Órdenes según Instancia'!AE30))))</f>
        <v>2.8985507246376812E-3</v>
      </c>
      <c r="V30" s="29" t="str">
        <f>IF('Órdenes según Instancia'!Z30=0,"-",IF('Órdenes según Instancia'!AE30=0,"-",('Órdenes según Instancia'!Z30/'Órdenes según Instancia'!AE30)))</f>
        <v>-</v>
      </c>
    </row>
    <row r="31" spans="2:22" ht="20.100000000000001" customHeight="1" thickBot="1" x14ac:dyDescent="0.25">
      <c r="B31" s="6" t="s">
        <v>38</v>
      </c>
      <c r="C31" s="30">
        <f>IF('Órdenes según Instancia'!C31=0,"-",IF('Órdenes según Instancia'!AB31=0,"-",('Órdenes según Instancia'!C31/'Órdenes según Instancia'!AB31)))</f>
        <v>0.99354838709677418</v>
      </c>
      <c r="D31" s="30" t="str">
        <f>IF('Órdenes según Instancia'!H31=0,"-",IF('Órdenes según Instancia'!AB31=0,"-",('Órdenes según Instancia'!H31/'Órdenes según Instancia'!AB31)))</f>
        <v>-</v>
      </c>
      <c r="E31" s="30">
        <f>IF('Órdenes según Instancia'!M31=0,"-",IF('Órdenes según Instancia'!AB31=0,"-",('Órdenes según Instancia'!M31/'Órdenes según Instancia'!AB31)))</f>
        <v>6.4516129032258064E-3</v>
      </c>
      <c r="F31" s="30" t="str">
        <f>IF('Órdenes según Instancia'!R31=0,"-",IF('Órdenes según Instancia'!AB31=0,"-",('Órdenes según Instancia'!R31/'Órdenes según Instancia'!AB31)))</f>
        <v>-</v>
      </c>
      <c r="G31" s="30" t="str">
        <f>IF('Órdenes según Instancia'!W31=0,"-",IF('Órdenes según Instancia'!AB31=0,"-",('Órdenes según Instancia'!W31/'Órdenes según Instancia'!AB31)))</f>
        <v>-</v>
      </c>
      <c r="H31" s="30">
        <f>IF('Órdenes según Instancia'!D31=0,"-",IF('Órdenes según Instancia'!AC31=0,"-",('Órdenes según Instancia'!D31/'Órdenes según Instancia'!AC31)))</f>
        <v>1</v>
      </c>
      <c r="I31" s="30" t="str">
        <f>IF('Órdenes según Instancia'!I31=0,"-",IF('Órdenes según Instancia'!AC31=0,"-",('Órdenes según Instancia'!I31/'Órdenes según Instancia'!AC31)))</f>
        <v>-</v>
      </c>
      <c r="J31" s="30" t="str">
        <f>IF('Órdenes según Instancia'!N31=0,"-",IF('Órdenes según Instancia'!AC31=0,"-",('Órdenes según Instancia'!N31/'Órdenes según Instancia'!AC31)))</f>
        <v>-</v>
      </c>
      <c r="K31" s="30" t="str">
        <f>IF('Órdenes según Instancia'!S31=0,"-",IF('Órdenes según Instancia'!AC31=0,"-",('Órdenes según Instancia'!S31/'Órdenes según Instancia'!AC31)))</f>
        <v>-</v>
      </c>
      <c r="L31" s="30" t="str">
        <f>IF('Órdenes según Instancia'!X31=0,"-",IF('Órdenes según Instancia'!AC31=0,"-",('Órdenes según Instancia'!X31/'Órdenes según Instancia'!AC31)))</f>
        <v>-</v>
      </c>
      <c r="M31" s="30">
        <f>IF('Órdenes según Instancia'!E31=0,"-",IF('Órdenes según Instancia'!AD31=0,"-",('Órdenes según Instancia'!E31/'Órdenes según Instancia'!AD31)))</f>
        <v>0.99624060150375937</v>
      </c>
      <c r="N31" s="30" t="str">
        <f>IF('Órdenes según Instancia'!J31=0,"-",IF('Órdenes según Instancia'!AD31=0,"-",('Órdenes según Instancia'!J31/'Órdenes según Instancia'!AD31)))</f>
        <v>-</v>
      </c>
      <c r="O31" s="30">
        <f>IF('Órdenes según Instancia'!O31=0,"-",IF('Órdenes según Instancia'!AD31=0,"-",('Órdenes según Instancia'!O31/'Órdenes según Instancia'!AD31)))</f>
        <v>3.7593984962406013E-3</v>
      </c>
      <c r="P31" s="30" t="str">
        <f>IF('Órdenes según Instancia'!T31=0,"-",IF('Órdenes según Instancia'!AD31=0,"-",('Órdenes según Instancia'!T31/'Órdenes según Instancia'!AD31)))</f>
        <v>-</v>
      </c>
      <c r="Q31" s="30" t="str">
        <f>IF('Órdenes según Instancia'!Y31=0,"-",IF('Órdenes según Instancia'!AD31=0,"-",('Órdenes según Instancia'!Y31/'Órdenes según Instancia'!AD31)))</f>
        <v>-</v>
      </c>
      <c r="R31" s="30">
        <f>IF('Órdenes según Instancia'!F31=0,"-",IF('Órdenes según Instancia'!AE31=0,"-",('Órdenes según Instancia'!F31/'Órdenes según Instancia'!AE31)))</f>
        <v>0.97297297297297303</v>
      </c>
      <c r="S31" s="30" t="str">
        <f>IF('Órdenes según Instancia'!K31=0,"-",IF('Órdenes según Instancia'!AE31=0,"-",('Órdenes según Instancia'!K31/'Órdenes según Instancia'!AE31)))</f>
        <v>-</v>
      </c>
      <c r="T31" s="30">
        <f>IF('Órdenes según Instancia'!P31=0,"-",IF('Órdenes según Instancia'!AE31=0,"-",('Órdenes según Instancia'!P31/'Órdenes según Instancia'!AE31)))</f>
        <v>2.7027027027027029E-2</v>
      </c>
      <c r="U31" s="30" t="str">
        <f>IF('Órdenes según Instancia'!U31=0,"-",IF('Órdenes según Instancia'!AE31=0,"-",('Órdenes según Instancia'!U31/('Órdenes según Instancia'!AE31))))</f>
        <v>-</v>
      </c>
      <c r="V31" s="30" t="str">
        <f>IF('Órdenes según Instancia'!Z31=0,"-",IF('Órdenes según Instancia'!AE31=0,"-",('Órdenes según Instancia'!Z31/'Órdenes según Instancia'!AE31)))</f>
        <v>-</v>
      </c>
    </row>
    <row r="32" spans="2:22" ht="20.100000000000001" customHeight="1" thickBot="1" x14ac:dyDescent="0.25">
      <c r="B32" s="7" t="s">
        <v>39</v>
      </c>
      <c r="C32" s="28">
        <f>IF('Órdenes según Instancia'!C32=0,"-",IF('Órdenes según Instancia'!AB32=0,"-",('Órdenes según Instancia'!C32/'Órdenes según Instancia'!AB32)))</f>
        <v>0.93348537697880329</v>
      </c>
      <c r="D32" s="28">
        <f>IF('Órdenes según Instancia'!H32=0,"-",IF('Órdenes según Instancia'!AB32=0,"-",('Órdenes según Instancia'!H32/'Órdenes según Instancia'!AB32)))</f>
        <v>3.0855916286557554E-3</v>
      </c>
      <c r="E32" s="28">
        <f>IF('Órdenes según Instancia'!M32=0,"-",IF('Órdenes según Instancia'!AB32=0,"-",('Órdenes según Instancia'!M32/'Órdenes según Instancia'!AB32)))</f>
        <v>4.8269385564797422E-2</v>
      </c>
      <c r="F32" s="28">
        <f>IF('Órdenes según Instancia'!R32=0,"-",IF('Órdenes según Instancia'!AB32=0,"-",('Órdenes según Instancia'!R32/'Órdenes según Instancia'!AB32)))</f>
        <v>1.5105983364636437E-2</v>
      </c>
      <c r="G32" s="28">
        <f>IF('Órdenes según Instancia'!W32=0,"-",IF('Órdenes según Instancia'!AB32=0,"-",('Órdenes según Instancia'!W32/'Órdenes según Instancia'!AB32)))</f>
        <v>5.3662463107056611E-5</v>
      </c>
      <c r="H32" s="28">
        <f>IF('Órdenes según Instancia'!D32=0,"-",IF('Órdenes según Instancia'!AC32=0,"-",('Órdenes según Instancia'!D32/'Órdenes según Instancia'!AC32)))</f>
        <v>0.99248120300751874</v>
      </c>
      <c r="I32" s="28">
        <f>IF('Órdenes según Instancia'!I32=0,"-",IF('Órdenes según Instancia'!AC32=0,"-",('Órdenes según Instancia'!I32/'Órdenes según Instancia'!AC32)))</f>
        <v>7.5187969924812026E-3</v>
      </c>
      <c r="J32" s="28" t="str">
        <f>IF('Órdenes según Instancia'!N32=0,"-",IF('Órdenes según Instancia'!AC32=0,"-",('Órdenes según Instancia'!N32/'Órdenes según Instancia'!AC32)))</f>
        <v>-</v>
      </c>
      <c r="K32" s="28" t="str">
        <f>IF('Órdenes según Instancia'!S32=0,"-",IF('Órdenes según Instancia'!AC32=0,"-",('Órdenes según Instancia'!S32/'Órdenes según Instancia'!AC32)))</f>
        <v>-</v>
      </c>
      <c r="L32" s="28" t="str">
        <f>IF('Órdenes según Instancia'!X32=0,"-",IF('Órdenes según Instancia'!AC32=0,"-",('Órdenes según Instancia'!X32/'Órdenes según Instancia'!AC32)))</f>
        <v>-</v>
      </c>
      <c r="M32" s="28">
        <f>IF('Órdenes según Instancia'!E32=0,"-",IF('Órdenes según Instancia'!AD32=0,"-",('Órdenes según Instancia'!E32/'Órdenes según Instancia'!AD32)))</f>
        <v>0.91197531804677379</v>
      </c>
      <c r="N32" s="28">
        <f>IF('Órdenes según Instancia'!J32=0,"-",IF('Órdenes según Instancia'!AD32=0,"-",('Órdenes según Instancia'!J32/'Órdenes según Instancia'!AD32)))</f>
        <v>2.590081511388741E-3</v>
      </c>
      <c r="O32" s="28">
        <f>IF('Órdenes según Instancia'!O32=0,"-",IF('Órdenes según Instancia'!AD32=0,"-",('Órdenes según Instancia'!O32/'Órdenes según Instancia'!AD32)))</f>
        <v>6.5590005332520754E-2</v>
      </c>
      <c r="P32" s="28">
        <f>IF('Órdenes según Instancia'!T32=0,"-",IF('Órdenes según Instancia'!AD32=0,"-",('Órdenes según Instancia'!T32/'Órdenes según Instancia'!AD32)))</f>
        <v>1.9768416241334654E-2</v>
      </c>
      <c r="Q32" s="28">
        <f>IF('Órdenes según Instancia'!Y32=0,"-",IF('Órdenes según Instancia'!AD32=0,"-",('Órdenes según Instancia'!Y32/'Órdenes según Instancia'!AD32)))</f>
        <v>7.6178867982021789E-5</v>
      </c>
      <c r="R32" s="28">
        <f>IF('Órdenes según Instancia'!F32=0,"-",IF('Órdenes según Instancia'!AE32=0,"-",('Órdenes según Instancia'!F32/'Órdenes según Instancia'!AE32)))</f>
        <v>0.98465496646145367</v>
      </c>
      <c r="S32" s="28">
        <f>IF('Órdenes según Instancia'!K32=0,"-",IF('Órdenes según Instancia'!AE32=0,"-",('Órdenes según Instancia'!K32/'Órdenes según Instancia'!AE32)))</f>
        <v>4.2267757052283379E-3</v>
      </c>
      <c r="T32" s="28">
        <f>IF('Órdenes según Instancia'!P32=0,"-",IF('Órdenes según Instancia'!AE32=0,"-",('Órdenes según Instancia'!P32/'Órdenes según Instancia'!AE32)))</f>
        <v>7.0752549848387396E-3</v>
      </c>
      <c r="U32" s="28">
        <f>IF('Órdenes según Instancia'!U32=0,"-",IF('Órdenes según Instancia'!AE32=0,"-",('Órdenes según Instancia'!U32/('Órdenes según Instancia'!AE32))))</f>
        <v>4.0430028484792794E-3</v>
      </c>
      <c r="V32" s="28" t="str">
        <f>IF('Órdenes según Instancia'!Z32=0,"-",IF('Órdenes según Instancia'!AE32=0,"-",('Órdenes según Instancia'!Z32/'Órdenes según Instancia'!AE32)))</f>
        <v>-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8" t="s">
        <v>225</v>
      </c>
      <c r="D12" s="88"/>
      <c r="E12" s="88" t="s">
        <v>148</v>
      </c>
      <c r="F12" s="88"/>
      <c r="G12" s="88" t="s">
        <v>149</v>
      </c>
      <c r="H12" s="88"/>
      <c r="I12" s="88" t="s">
        <v>226</v>
      </c>
      <c r="J12" s="88"/>
      <c r="K12" s="88" t="s">
        <v>227</v>
      </c>
      <c r="L12" s="88"/>
      <c r="M12" s="88" t="s">
        <v>150</v>
      </c>
      <c r="N12" s="88"/>
      <c r="O12" s="88" t="s">
        <v>151</v>
      </c>
      <c r="P12" s="88"/>
      <c r="Q12" s="88" t="s">
        <v>152</v>
      </c>
      <c r="R12" s="88"/>
      <c r="S12" s="88" t="s">
        <v>228</v>
      </c>
      <c r="T12" s="88"/>
      <c r="U12" s="88" t="s">
        <v>153</v>
      </c>
      <c r="V12" s="88"/>
      <c r="W12" s="88" t="s">
        <v>229</v>
      </c>
      <c r="X12" s="88"/>
      <c r="Y12" s="88" t="s">
        <v>230</v>
      </c>
      <c r="Z12" s="88"/>
      <c r="AA12" s="88" t="s">
        <v>231</v>
      </c>
      <c r="AB12" s="88"/>
      <c r="AC12" s="88" t="s">
        <v>232</v>
      </c>
      <c r="AD12" s="88"/>
      <c r="AE12" s="88" t="s">
        <v>233</v>
      </c>
      <c r="AF12" s="88"/>
      <c r="AG12" s="88" t="s">
        <v>154</v>
      </c>
      <c r="AH12" s="88"/>
      <c r="AI12" s="88" t="s">
        <v>155</v>
      </c>
      <c r="AJ12" s="88"/>
    </row>
    <row r="13" spans="2:36" ht="41.25" customHeight="1" thickBot="1" x14ac:dyDescent="0.25">
      <c r="B13" s="32"/>
      <c r="C13" s="34" t="s">
        <v>156</v>
      </c>
      <c r="D13" s="34" t="s">
        <v>157</v>
      </c>
      <c r="E13" s="34" t="s">
        <v>156</v>
      </c>
      <c r="F13" s="34" t="s">
        <v>157</v>
      </c>
      <c r="G13" s="34" t="s">
        <v>156</v>
      </c>
      <c r="H13" s="34" t="s">
        <v>157</v>
      </c>
      <c r="I13" s="34" t="s">
        <v>156</v>
      </c>
      <c r="J13" s="34" t="s">
        <v>157</v>
      </c>
      <c r="K13" s="34" t="s">
        <v>156</v>
      </c>
      <c r="L13" s="34" t="s">
        <v>157</v>
      </c>
      <c r="M13" s="34" t="s">
        <v>156</v>
      </c>
      <c r="N13" s="34" t="s">
        <v>157</v>
      </c>
      <c r="O13" s="34" t="s">
        <v>156</v>
      </c>
      <c r="P13" s="34" t="s">
        <v>157</v>
      </c>
      <c r="Q13" s="34" t="s">
        <v>156</v>
      </c>
      <c r="R13" s="34" t="s">
        <v>157</v>
      </c>
      <c r="S13" s="34" t="s">
        <v>156</v>
      </c>
      <c r="T13" s="34" t="s">
        <v>157</v>
      </c>
      <c r="U13" s="34" t="s">
        <v>156</v>
      </c>
      <c r="V13" s="34" t="s">
        <v>157</v>
      </c>
      <c r="W13" s="34" t="s">
        <v>156</v>
      </c>
      <c r="X13" s="34" t="s">
        <v>157</v>
      </c>
      <c r="Y13" s="34" t="s">
        <v>156</v>
      </c>
      <c r="Z13" s="34" t="s">
        <v>157</v>
      </c>
      <c r="AA13" s="34" t="s">
        <v>156</v>
      </c>
      <c r="AB13" s="34" t="s">
        <v>157</v>
      </c>
      <c r="AC13" s="34" t="s">
        <v>156</v>
      </c>
      <c r="AD13" s="34" t="s">
        <v>157</v>
      </c>
      <c r="AE13" s="34" t="s">
        <v>156</v>
      </c>
      <c r="AF13" s="34" t="s">
        <v>157</v>
      </c>
      <c r="AG13" s="34" t="s">
        <v>156</v>
      </c>
      <c r="AH13" s="34" t="s">
        <v>157</v>
      </c>
      <c r="AI13" s="34" t="s">
        <v>156</v>
      </c>
      <c r="AJ13" s="34" t="s">
        <v>157</v>
      </c>
    </row>
    <row r="14" spans="2:36" ht="20.100000000000001" customHeight="1" thickBot="1" x14ac:dyDescent="0.25">
      <c r="B14" s="3" t="s">
        <v>22</v>
      </c>
      <c r="C14" s="19">
        <v>189</v>
      </c>
      <c r="D14" s="19">
        <v>307</v>
      </c>
      <c r="E14" s="19">
        <v>336</v>
      </c>
      <c r="F14" s="19">
        <v>194</v>
      </c>
      <c r="G14" s="19">
        <v>3736</v>
      </c>
      <c r="H14" s="19">
        <v>2239</v>
      </c>
      <c r="I14" s="19">
        <v>3246</v>
      </c>
      <c r="J14" s="19">
        <v>1988</v>
      </c>
      <c r="K14" s="19">
        <v>732</v>
      </c>
      <c r="L14" s="19">
        <v>275</v>
      </c>
      <c r="M14" s="19">
        <v>658</v>
      </c>
      <c r="N14" s="19">
        <v>317</v>
      </c>
      <c r="O14" s="19">
        <v>484</v>
      </c>
      <c r="P14" s="19">
        <v>382</v>
      </c>
      <c r="Q14" s="19">
        <v>9381</v>
      </c>
      <c r="R14" s="19">
        <v>5702</v>
      </c>
      <c r="S14" s="19">
        <v>889</v>
      </c>
      <c r="T14" s="19">
        <v>43</v>
      </c>
      <c r="U14" s="19">
        <v>25</v>
      </c>
      <c r="V14" s="19">
        <v>2</v>
      </c>
      <c r="W14" s="19">
        <v>351</v>
      </c>
      <c r="X14" s="19">
        <v>6</v>
      </c>
      <c r="Y14" s="19">
        <v>56</v>
      </c>
      <c r="Z14" s="19">
        <v>0</v>
      </c>
      <c r="AA14" s="19">
        <v>135</v>
      </c>
      <c r="AB14" s="19">
        <v>16</v>
      </c>
      <c r="AC14" s="19">
        <v>1066</v>
      </c>
      <c r="AD14" s="19">
        <v>56</v>
      </c>
      <c r="AE14" s="19">
        <v>22</v>
      </c>
      <c r="AF14" s="19">
        <v>1</v>
      </c>
      <c r="AG14" s="19">
        <v>553</v>
      </c>
      <c r="AH14" s="19">
        <v>33</v>
      </c>
      <c r="AI14" s="19">
        <v>3097</v>
      </c>
      <c r="AJ14" s="19">
        <v>157</v>
      </c>
    </row>
    <row r="15" spans="2:36" ht="20.100000000000001" customHeight="1" thickBot="1" x14ac:dyDescent="0.25">
      <c r="B15" s="4" t="s">
        <v>23</v>
      </c>
      <c r="C15" s="20">
        <v>12</v>
      </c>
      <c r="D15" s="20">
        <v>6</v>
      </c>
      <c r="E15" s="20">
        <v>18</v>
      </c>
      <c r="F15" s="20">
        <v>1</v>
      </c>
      <c r="G15" s="20">
        <v>429</v>
      </c>
      <c r="H15" s="20">
        <v>276</v>
      </c>
      <c r="I15" s="20">
        <v>402</v>
      </c>
      <c r="J15" s="20">
        <v>271</v>
      </c>
      <c r="K15" s="20">
        <v>14</v>
      </c>
      <c r="L15" s="20">
        <v>2</v>
      </c>
      <c r="M15" s="20">
        <v>35</v>
      </c>
      <c r="N15" s="20">
        <v>53</v>
      </c>
      <c r="O15" s="20">
        <v>27</v>
      </c>
      <c r="P15" s="20">
        <v>4</v>
      </c>
      <c r="Q15" s="20">
        <v>937</v>
      </c>
      <c r="R15" s="20">
        <v>613</v>
      </c>
      <c r="S15" s="20">
        <v>128</v>
      </c>
      <c r="T15" s="20">
        <v>19</v>
      </c>
      <c r="U15" s="20">
        <v>0</v>
      </c>
      <c r="V15" s="20">
        <v>0</v>
      </c>
      <c r="W15" s="20">
        <v>38</v>
      </c>
      <c r="X15" s="20">
        <v>6</v>
      </c>
      <c r="Y15" s="20">
        <v>1</v>
      </c>
      <c r="Z15" s="20">
        <v>0</v>
      </c>
      <c r="AA15" s="20">
        <v>18</v>
      </c>
      <c r="AB15" s="20">
        <v>2</v>
      </c>
      <c r="AC15" s="20">
        <v>142</v>
      </c>
      <c r="AD15" s="20">
        <v>13</v>
      </c>
      <c r="AE15" s="20">
        <v>0</v>
      </c>
      <c r="AF15" s="20">
        <v>0</v>
      </c>
      <c r="AG15" s="20">
        <v>217</v>
      </c>
      <c r="AH15" s="20">
        <v>21</v>
      </c>
      <c r="AI15" s="20">
        <v>544</v>
      </c>
      <c r="AJ15" s="20">
        <v>61</v>
      </c>
    </row>
    <row r="16" spans="2:36" ht="20.100000000000001" customHeight="1" thickBot="1" x14ac:dyDescent="0.25">
      <c r="B16" s="4" t="s">
        <v>24</v>
      </c>
      <c r="C16" s="20">
        <v>7</v>
      </c>
      <c r="D16" s="20">
        <v>2</v>
      </c>
      <c r="E16" s="20">
        <v>45</v>
      </c>
      <c r="F16" s="20">
        <v>35</v>
      </c>
      <c r="G16" s="20">
        <v>368</v>
      </c>
      <c r="H16" s="20">
        <v>88</v>
      </c>
      <c r="I16" s="20">
        <v>365</v>
      </c>
      <c r="J16" s="20">
        <v>83</v>
      </c>
      <c r="K16" s="20">
        <v>10</v>
      </c>
      <c r="L16" s="20">
        <v>29</v>
      </c>
      <c r="M16" s="20">
        <v>38</v>
      </c>
      <c r="N16" s="20">
        <v>3</v>
      </c>
      <c r="O16" s="20">
        <v>9</v>
      </c>
      <c r="P16" s="20">
        <v>11</v>
      </c>
      <c r="Q16" s="20">
        <v>842</v>
      </c>
      <c r="R16" s="20">
        <v>251</v>
      </c>
      <c r="S16" s="20">
        <v>63</v>
      </c>
      <c r="T16" s="20">
        <v>8</v>
      </c>
      <c r="U16" s="20">
        <v>0</v>
      </c>
      <c r="V16" s="20">
        <v>0</v>
      </c>
      <c r="W16" s="20">
        <v>58</v>
      </c>
      <c r="X16" s="20">
        <v>2</v>
      </c>
      <c r="Y16" s="20">
        <v>5</v>
      </c>
      <c r="Z16" s="20">
        <v>0</v>
      </c>
      <c r="AA16" s="20">
        <v>8</v>
      </c>
      <c r="AB16" s="20">
        <v>0</v>
      </c>
      <c r="AC16" s="20">
        <v>110</v>
      </c>
      <c r="AD16" s="20">
        <v>8</v>
      </c>
      <c r="AE16" s="20">
        <v>1</v>
      </c>
      <c r="AF16" s="20">
        <v>0</v>
      </c>
      <c r="AG16" s="20">
        <v>37</v>
      </c>
      <c r="AH16" s="20">
        <v>11</v>
      </c>
      <c r="AI16" s="20">
        <v>282</v>
      </c>
      <c r="AJ16" s="20">
        <v>29</v>
      </c>
    </row>
    <row r="17" spans="2:36" ht="20.100000000000001" customHeight="1" thickBot="1" x14ac:dyDescent="0.25">
      <c r="B17" s="4" t="s">
        <v>25</v>
      </c>
      <c r="C17" s="20">
        <v>12</v>
      </c>
      <c r="D17" s="20">
        <v>14</v>
      </c>
      <c r="E17" s="20">
        <v>71</v>
      </c>
      <c r="F17" s="20">
        <v>0</v>
      </c>
      <c r="G17" s="20">
        <v>513</v>
      </c>
      <c r="H17" s="20">
        <v>174</v>
      </c>
      <c r="I17" s="20">
        <v>489</v>
      </c>
      <c r="J17" s="20">
        <v>169</v>
      </c>
      <c r="K17" s="20">
        <v>57</v>
      </c>
      <c r="L17" s="20">
        <v>0</v>
      </c>
      <c r="M17" s="20">
        <v>60</v>
      </c>
      <c r="N17" s="20">
        <v>90</v>
      </c>
      <c r="O17" s="20">
        <v>65</v>
      </c>
      <c r="P17" s="20">
        <v>30</v>
      </c>
      <c r="Q17" s="20">
        <v>1267</v>
      </c>
      <c r="R17" s="20">
        <v>477</v>
      </c>
      <c r="S17" s="20">
        <v>86</v>
      </c>
      <c r="T17" s="20">
        <v>10</v>
      </c>
      <c r="U17" s="20">
        <v>1</v>
      </c>
      <c r="V17" s="20">
        <v>0</v>
      </c>
      <c r="W17" s="20">
        <v>40</v>
      </c>
      <c r="X17" s="20">
        <v>12</v>
      </c>
      <c r="Y17" s="20">
        <v>3</v>
      </c>
      <c r="Z17" s="20">
        <v>0</v>
      </c>
      <c r="AA17" s="20">
        <v>8</v>
      </c>
      <c r="AB17" s="20">
        <v>0</v>
      </c>
      <c r="AC17" s="20">
        <v>83</v>
      </c>
      <c r="AD17" s="20">
        <v>21</v>
      </c>
      <c r="AE17" s="20">
        <v>0</v>
      </c>
      <c r="AF17" s="20">
        <v>0</v>
      </c>
      <c r="AG17" s="20">
        <v>62</v>
      </c>
      <c r="AH17" s="20">
        <v>11</v>
      </c>
      <c r="AI17" s="20">
        <v>283</v>
      </c>
      <c r="AJ17" s="20">
        <v>54</v>
      </c>
    </row>
    <row r="18" spans="2:36" ht="20.100000000000001" customHeight="1" thickBot="1" x14ac:dyDescent="0.25">
      <c r="B18" s="4" t="s">
        <v>26</v>
      </c>
      <c r="C18" s="20">
        <v>27</v>
      </c>
      <c r="D18" s="20">
        <v>8</v>
      </c>
      <c r="E18" s="20">
        <v>41</v>
      </c>
      <c r="F18" s="20">
        <v>48</v>
      </c>
      <c r="G18" s="20">
        <v>905</v>
      </c>
      <c r="H18" s="20">
        <v>360</v>
      </c>
      <c r="I18" s="20">
        <v>885</v>
      </c>
      <c r="J18" s="20">
        <v>366</v>
      </c>
      <c r="K18" s="20">
        <v>187</v>
      </c>
      <c r="L18" s="20">
        <v>143</v>
      </c>
      <c r="M18" s="20">
        <v>317</v>
      </c>
      <c r="N18" s="20">
        <v>6</v>
      </c>
      <c r="O18" s="20">
        <v>128</v>
      </c>
      <c r="P18" s="20">
        <v>4</v>
      </c>
      <c r="Q18" s="20">
        <v>2490</v>
      </c>
      <c r="R18" s="20">
        <v>935</v>
      </c>
      <c r="S18" s="20">
        <v>231</v>
      </c>
      <c r="T18" s="20">
        <v>32</v>
      </c>
      <c r="U18" s="20">
        <v>5</v>
      </c>
      <c r="V18" s="20">
        <v>0</v>
      </c>
      <c r="W18" s="20">
        <v>115</v>
      </c>
      <c r="X18" s="20">
        <v>9</v>
      </c>
      <c r="Y18" s="20">
        <v>22</v>
      </c>
      <c r="Z18" s="20">
        <v>0</v>
      </c>
      <c r="AA18" s="20">
        <v>144</v>
      </c>
      <c r="AB18" s="20">
        <v>6</v>
      </c>
      <c r="AC18" s="20">
        <v>345</v>
      </c>
      <c r="AD18" s="20">
        <v>61</v>
      </c>
      <c r="AE18" s="20">
        <v>1</v>
      </c>
      <c r="AF18" s="20">
        <v>0</v>
      </c>
      <c r="AG18" s="20">
        <v>156</v>
      </c>
      <c r="AH18" s="20">
        <v>24</v>
      </c>
      <c r="AI18" s="20">
        <v>1019</v>
      </c>
      <c r="AJ18" s="20">
        <v>132</v>
      </c>
    </row>
    <row r="19" spans="2:36" ht="20.100000000000001" customHeight="1" thickBot="1" x14ac:dyDescent="0.25">
      <c r="B19" s="4" t="s">
        <v>27</v>
      </c>
      <c r="C19" s="20">
        <v>1</v>
      </c>
      <c r="D19" s="20">
        <v>7</v>
      </c>
      <c r="E19" s="20">
        <v>3</v>
      </c>
      <c r="F19" s="20">
        <v>0</v>
      </c>
      <c r="G19" s="20">
        <v>211</v>
      </c>
      <c r="H19" s="20">
        <v>7</v>
      </c>
      <c r="I19" s="20">
        <v>141</v>
      </c>
      <c r="J19" s="20">
        <v>7</v>
      </c>
      <c r="K19" s="20">
        <v>6</v>
      </c>
      <c r="L19" s="20">
        <v>0</v>
      </c>
      <c r="M19" s="20">
        <v>85</v>
      </c>
      <c r="N19" s="20">
        <v>6</v>
      </c>
      <c r="O19" s="20">
        <v>6</v>
      </c>
      <c r="P19" s="20">
        <v>2</v>
      </c>
      <c r="Q19" s="20">
        <v>453</v>
      </c>
      <c r="R19" s="20">
        <v>29</v>
      </c>
      <c r="S19" s="20">
        <v>24</v>
      </c>
      <c r="T19" s="20">
        <v>0</v>
      </c>
      <c r="U19" s="20">
        <v>0</v>
      </c>
      <c r="V19" s="20">
        <v>0</v>
      </c>
      <c r="W19" s="20">
        <v>17</v>
      </c>
      <c r="X19" s="20">
        <v>0</v>
      </c>
      <c r="Y19" s="20">
        <v>1</v>
      </c>
      <c r="Z19" s="20">
        <v>0</v>
      </c>
      <c r="AA19" s="20">
        <v>17</v>
      </c>
      <c r="AB19" s="20">
        <v>0</v>
      </c>
      <c r="AC19" s="20">
        <v>31</v>
      </c>
      <c r="AD19" s="20">
        <v>0</v>
      </c>
      <c r="AE19" s="20">
        <v>0</v>
      </c>
      <c r="AF19" s="20">
        <v>0</v>
      </c>
      <c r="AG19" s="20">
        <v>16</v>
      </c>
      <c r="AH19" s="20">
        <v>0</v>
      </c>
      <c r="AI19" s="20">
        <v>106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58</v>
      </c>
      <c r="D20" s="20">
        <v>8</v>
      </c>
      <c r="E20" s="20">
        <v>161</v>
      </c>
      <c r="F20" s="20">
        <v>9</v>
      </c>
      <c r="G20" s="20">
        <v>996</v>
      </c>
      <c r="H20" s="20">
        <v>125</v>
      </c>
      <c r="I20" s="20">
        <v>909</v>
      </c>
      <c r="J20" s="20">
        <v>126</v>
      </c>
      <c r="K20" s="20">
        <v>141</v>
      </c>
      <c r="L20" s="20">
        <v>4</v>
      </c>
      <c r="M20" s="20">
        <v>59</v>
      </c>
      <c r="N20" s="20">
        <v>3</v>
      </c>
      <c r="O20" s="20">
        <v>68</v>
      </c>
      <c r="P20" s="20">
        <v>15</v>
      </c>
      <c r="Q20" s="20">
        <v>2392</v>
      </c>
      <c r="R20" s="20">
        <v>290</v>
      </c>
      <c r="S20" s="20">
        <v>184</v>
      </c>
      <c r="T20" s="20">
        <v>6</v>
      </c>
      <c r="U20" s="20">
        <v>6</v>
      </c>
      <c r="V20" s="20">
        <v>0</v>
      </c>
      <c r="W20" s="20">
        <v>46</v>
      </c>
      <c r="X20" s="20">
        <v>5</v>
      </c>
      <c r="Y20" s="20">
        <v>5</v>
      </c>
      <c r="Z20" s="20">
        <v>0</v>
      </c>
      <c r="AA20" s="20">
        <v>25</v>
      </c>
      <c r="AB20" s="20">
        <v>2</v>
      </c>
      <c r="AC20" s="20">
        <v>214</v>
      </c>
      <c r="AD20" s="20">
        <v>9</v>
      </c>
      <c r="AE20" s="20">
        <v>6</v>
      </c>
      <c r="AF20" s="20">
        <v>2</v>
      </c>
      <c r="AG20" s="20">
        <v>65</v>
      </c>
      <c r="AH20" s="20">
        <v>7</v>
      </c>
      <c r="AI20" s="20">
        <v>551</v>
      </c>
      <c r="AJ20" s="20">
        <v>31</v>
      </c>
    </row>
    <row r="21" spans="2:36" ht="20.100000000000001" customHeight="1" thickBot="1" x14ac:dyDescent="0.25">
      <c r="B21" s="4" t="s">
        <v>29</v>
      </c>
      <c r="C21" s="20">
        <v>41</v>
      </c>
      <c r="D21" s="20">
        <v>11</v>
      </c>
      <c r="E21" s="20">
        <v>278</v>
      </c>
      <c r="F21" s="20">
        <v>11</v>
      </c>
      <c r="G21" s="20">
        <v>1120</v>
      </c>
      <c r="H21" s="20">
        <v>69</v>
      </c>
      <c r="I21" s="20">
        <v>1058</v>
      </c>
      <c r="J21" s="20">
        <v>67</v>
      </c>
      <c r="K21" s="20">
        <v>35</v>
      </c>
      <c r="L21" s="20">
        <v>11</v>
      </c>
      <c r="M21" s="20">
        <v>589</v>
      </c>
      <c r="N21" s="20">
        <v>22</v>
      </c>
      <c r="O21" s="20">
        <v>94</v>
      </c>
      <c r="P21" s="20">
        <v>23</v>
      </c>
      <c r="Q21" s="20">
        <v>3215</v>
      </c>
      <c r="R21" s="20">
        <v>214</v>
      </c>
      <c r="S21" s="20">
        <v>298</v>
      </c>
      <c r="T21" s="20">
        <v>13</v>
      </c>
      <c r="U21" s="20">
        <v>5</v>
      </c>
      <c r="V21" s="20">
        <v>0</v>
      </c>
      <c r="W21" s="20">
        <v>122</v>
      </c>
      <c r="X21" s="20">
        <v>12</v>
      </c>
      <c r="Y21" s="20">
        <v>24</v>
      </c>
      <c r="Z21" s="20">
        <v>0</v>
      </c>
      <c r="AA21" s="20">
        <v>119</v>
      </c>
      <c r="AB21" s="20">
        <v>11</v>
      </c>
      <c r="AC21" s="20">
        <v>347</v>
      </c>
      <c r="AD21" s="20">
        <v>14</v>
      </c>
      <c r="AE21" s="20">
        <v>4</v>
      </c>
      <c r="AF21" s="20">
        <v>0</v>
      </c>
      <c r="AG21" s="20">
        <v>107</v>
      </c>
      <c r="AH21" s="20">
        <v>0</v>
      </c>
      <c r="AI21" s="20">
        <v>1026</v>
      </c>
      <c r="AJ21" s="20">
        <v>50</v>
      </c>
    </row>
    <row r="22" spans="2:36" ht="20.100000000000001" customHeight="1" thickBot="1" x14ac:dyDescent="0.25">
      <c r="B22" s="4" t="s">
        <v>30</v>
      </c>
      <c r="C22" s="20">
        <v>49</v>
      </c>
      <c r="D22" s="20">
        <v>10</v>
      </c>
      <c r="E22" s="20">
        <v>94</v>
      </c>
      <c r="F22" s="20">
        <v>4</v>
      </c>
      <c r="G22" s="20">
        <v>2149</v>
      </c>
      <c r="H22" s="20">
        <v>157</v>
      </c>
      <c r="I22" s="20">
        <v>2130</v>
      </c>
      <c r="J22" s="20">
        <v>157</v>
      </c>
      <c r="K22" s="20">
        <v>34</v>
      </c>
      <c r="L22" s="20">
        <v>18</v>
      </c>
      <c r="M22" s="20">
        <v>156</v>
      </c>
      <c r="N22" s="20">
        <v>33</v>
      </c>
      <c r="O22" s="20">
        <v>106</v>
      </c>
      <c r="P22" s="20">
        <v>4</v>
      </c>
      <c r="Q22" s="20">
        <v>4718</v>
      </c>
      <c r="R22" s="20">
        <v>383</v>
      </c>
      <c r="S22" s="20">
        <v>410</v>
      </c>
      <c r="T22" s="20">
        <v>15</v>
      </c>
      <c r="U22" s="20">
        <v>1</v>
      </c>
      <c r="V22" s="20">
        <v>0</v>
      </c>
      <c r="W22" s="20">
        <v>191</v>
      </c>
      <c r="X22" s="20">
        <v>11</v>
      </c>
      <c r="Y22" s="20">
        <v>20</v>
      </c>
      <c r="Z22" s="20">
        <v>0</v>
      </c>
      <c r="AA22" s="20">
        <v>225</v>
      </c>
      <c r="AB22" s="20">
        <v>6</v>
      </c>
      <c r="AC22" s="20">
        <v>564</v>
      </c>
      <c r="AD22" s="20">
        <v>27</v>
      </c>
      <c r="AE22" s="20">
        <v>15</v>
      </c>
      <c r="AF22" s="20">
        <v>0</v>
      </c>
      <c r="AG22" s="20">
        <v>305</v>
      </c>
      <c r="AH22" s="20">
        <v>15</v>
      </c>
      <c r="AI22" s="20">
        <v>1731</v>
      </c>
      <c r="AJ22" s="20">
        <v>74</v>
      </c>
    </row>
    <row r="23" spans="2:36" ht="20.100000000000001" customHeight="1" thickBot="1" x14ac:dyDescent="0.25">
      <c r="B23" s="4" t="s">
        <v>31</v>
      </c>
      <c r="C23" s="20">
        <v>102</v>
      </c>
      <c r="D23" s="20">
        <v>48</v>
      </c>
      <c r="E23" s="20">
        <v>264</v>
      </c>
      <c r="F23" s="20">
        <v>404</v>
      </c>
      <c r="G23" s="20">
        <v>2398</v>
      </c>
      <c r="H23" s="20">
        <v>1256</v>
      </c>
      <c r="I23" s="20">
        <v>2376</v>
      </c>
      <c r="J23" s="20">
        <v>1058</v>
      </c>
      <c r="K23" s="20">
        <v>76</v>
      </c>
      <c r="L23" s="20">
        <v>39</v>
      </c>
      <c r="M23" s="20">
        <v>317</v>
      </c>
      <c r="N23" s="20">
        <v>308</v>
      </c>
      <c r="O23" s="20">
        <v>522</v>
      </c>
      <c r="P23" s="20">
        <v>96</v>
      </c>
      <c r="Q23" s="20">
        <v>6055</v>
      </c>
      <c r="R23" s="20">
        <v>3209</v>
      </c>
      <c r="S23" s="20">
        <v>614</v>
      </c>
      <c r="T23" s="20">
        <v>72</v>
      </c>
      <c r="U23" s="20">
        <v>0</v>
      </c>
      <c r="V23" s="20">
        <v>0</v>
      </c>
      <c r="W23" s="20">
        <v>267</v>
      </c>
      <c r="X23" s="20">
        <v>2</v>
      </c>
      <c r="Y23" s="20">
        <v>4</v>
      </c>
      <c r="Z23" s="20">
        <v>0</v>
      </c>
      <c r="AA23" s="20">
        <v>138</v>
      </c>
      <c r="AB23" s="20">
        <v>5</v>
      </c>
      <c r="AC23" s="20">
        <v>704</v>
      </c>
      <c r="AD23" s="20">
        <v>19</v>
      </c>
      <c r="AE23" s="20">
        <v>37</v>
      </c>
      <c r="AF23" s="20">
        <v>55</v>
      </c>
      <c r="AG23" s="20">
        <v>430</v>
      </c>
      <c r="AH23" s="20">
        <v>6</v>
      </c>
      <c r="AI23" s="20">
        <v>2194</v>
      </c>
      <c r="AJ23" s="20">
        <v>159</v>
      </c>
    </row>
    <row r="24" spans="2:36" ht="20.100000000000001" customHeight="1" thickBot="1" x14ac:dyDescent="0.25">
      <c r="B24" s="4" t="s">
        <v>32</v>
      </c>
      <c r="C24" s="20">
        <v>11</v>
      </c>
      <c r="D24" s="20">
        <v>7</v>
      </c>
      <c r="E24" s="20">
        <v>18</v>
      </c>
      <c r="F24" s="20">
        <v>0</v>
      </c>
      <c r="G24" s="20">
        <v>489</v>
      </c>
      <c r="H24" s="20">
        <v>68</v>
      </c>
      <c r="I24" s="20">
        <v>511</v>
      </c>
      <c r="J24" s="20">
        <v>68</v>
      </c>
      <c r="K24" s="20">
        <v>7</v>
      </c>
      <c r="L24" s="20">
        <v>0</v>
      </c>
      <c r="M24" s="20">
        <v>163</v>
      </c>
      <c r="N24" s="20">
        <v>35</v>
      </c>
      <c r="O24" s="20">
        <v>13</v>
      </c>
      <c r="P24" s="20">
        <v>10</v>
      </c>
      <c r="Q24" s="20">
        <v>1212</v>
      </c>
      <c r="R24" s="20">
        <v>188</v>
      </c>
      <c r="S24" s="20">
        <v>121</v>
      </c>
      <c r="T24" s="20">
        <v>2</v>
      </c>
      <c r="U24" s="20">
        <v>3</v>
      </c>
      <c r="V24" s="20">
        <v>0</v>
      </c>
      <c r="W24" s="20">
        <v>39</v>
      </c>
      <c r="X24" s="20">
        <v>0</v>
      </c>
      <c r="Y24" s="20">
        <v>4</v>
      </c>
      <c r="Z24" s="20">
        <v>0</v>
      </c>
      <c r="AA24" s="20">
        <v>79</v>
      </c>
      <c r="AB24" s="20">
        <v>1</v>
      </c>
      <c r="AC24" s="20">
        <v>141</v>
      </c>
      <c r="AD24" s="20">
        <v>3</v>
      </c>
      <c r="AE24" s="20">
        <v>2</v>
      </c>
      <c r="AF24" s="20">
        <v>0</v>
      </c>
      <c r="AG24" s="20">
        <v>55</v>
      </c>
      <c r="AH24" s="20">
        <v>2</v>
      </c>
      <c r="AI24" s="20">
        <v>444</v>
      </c>
      <c r="AJ24" s="20">
        <v>8</v>
      </c>
    </row>
    <row r="25" spans="2:36" ht="20.100000000000001" customHeight="1" thickBot="1" x14ac:dyDescent="0.25">
      <c r="B25" s="4" t="s">
        <v>33</v>
      </c>
      <c r="C25" s="20">
        <v>105</v>
      </c>
      <c r="D25" s="20">
        <v>6</v>
      </c>
      <c r="E25" s="20">
        <v>33</v>
      </c>
      <c r="F25" s="20">
        <v>4</v>
      </c>
      <c r="G25" s="20">
        <v>1008</v>
      </c>
      <c r="H25" s="20">
        <v>124</v>
      </c>
      <c r="I25" s="20">
        <v>987</v>
      </c>
      <c r="J25" s="20">
        <v>108</v>
      </c>
      <c r="K25" s="20">
        <v>13</v>
      </c>
      <c r="L25" s="20">
        <v>1</v>
      </c>
      <c r="M25" s="20">
        <v>245</v>
      </c>
      <c r="N25" s="20">
        <v>4</v>
      </c>
      <c r="O25" s="20">
        <v>166</v>
      </c>
      <c r="P25" s="20">
        <v>6</v>
      </c>
      <c r="Q25" s="20">
        <v>2557</v>
      </c>
      <c r="R25" s="20">
        <v>253</v>
      </c>
      <c r="S25" s="20">
        <v>138</v>
      </c>
      <c r="T25" s="20">
        <v>8</v>
      </c>
      <c r="U25" s="20">
        <v>1</v>
      </c>
      <c r="V25" s="20">
        <v>1</v>
      </c>
      <c r="W25" s="20">
        <v>68</v>
      </c>
      <c r="X25" s="20">
        <v>2</v>
      </c>
      <c r="Y25" s="20">
        <v>13</v>
      </c>
      <c r="Z25" s="20">
        <v>0</v>
      </c>
      <c r="AA25" s="20">
        <v>97</v>
      </c>
      <c r="AB25" s="20">
        <v>0</v>
      </c>
      <c r="AC25" s="20">
        <v>193</v>
      </c>
      <c r="AD25" s="20">
        <v>10</v>
      </c>
      <c r="AE25" s="20">
        <v>6</v>
      </c>
      <c r="AF25" s="20">
        <v>1</v>
      </c>
      <c r="AG25" s="20">
        <v>82</v>
      </c>
      <c r="AH25" s="20">
        <v>0</v>
      </c>
      <c r="AI25" s="20">
        <v>598</v>
      </c>
      <c r="AJ25" s="20">
        <v>22</v>
      </c>
    </row>
    <row r="26" spans="2:36" ht="20.100000000000001" customHeight="1" thickBot="1" x14ac:dyDescent="0.25">
      <c r="B26" s="4" t="s">
        <v>34</v>
      </c>
      <c r="C26" s="20">
        <v>54</v>
      </c>
      <c r="D26" s="20">
        <v>12</v>
      </c>
      <c r="E26" s="20">
        <v>392</v>
      </c>
      <c r="F26" s="20">
        <v>3</v>
      </c>
      <c r="G26" s="20">
        <v>2244</v>
      </c>
      <c r="H26" s="20">
        <v>285</v>
      </c>
      <c r="I26" s="20">
        <v>2110</v>
      </c>
      <c r="J26" s="20">
        <v>261</v>
      </c>
      <c r="K26" s="20">
        <v>21</v>
      </c>
      <c r="L26" s="20">
        <v>1</v>
      </c>
      <c r="M26" s="20">
        <v>272</v>
      </c>
      <c r="N26" s="20">
        <v>15</v>
      </c>
      <c r="O26" s="20">
        <v>162</v>
      </c>
      <c r="P26" s="20">
        <v>5</v>
      </c>
      <c r="Q26" s="20">
        <v>5255</v>
      </c>
      <c r="R26" s="20">
        <v>582</v>
      </c>
      <c r="S26" s="20">
        <v>661</v>
      </c>
      <c r="T26" s="20">
        <v>8</v>
      </c>
      <c r="U26" s="20">
        <v>16</v>
      </c>
      <c r="V26" s="20">
        <v>2</v>
      </c>
      <c r="W26" s="20">
        <v>239</v>
      </c>
      <c r="X26" s="20">
        <v>9</v>
      </c>
      <c r="Y26" s="20">
        <v>8</v>
      </c>
      <c r="Z26" s="20">
        <v>0</v>
      </c>
      <c r="AA26" s="20">
        <v>211</v>
      </c>
      <c r="AB26" s="20">
        <v>5</v>
      </c>
      <c r="AC26" s="20">
        <v>734</v>
      </c>
      <c r="AD26" s="20">
        <v>6</v>
      </c>
      <c r="AE26" s="20">
        <v>24</v>
      </c>
      <c r="AF26" s="20">
        <v>0</v>
      </c>
      <c r="AG26" s="20">
        <v>305</v>
      </c>
      <c r="AH26" s="20">
        <v>0</v>
      </c>
      <c r="AI26" s="20">
        <v>2198</v>
      </c>
      <c r="AJ26" s="20">
        <v>30</v>
      </c>
    </row>
    <row r="27" spans="2:36" ht="20.100000000000001" customHeight="1" thickBot="1" x14ac:dyDescent="0.25">
      <c r="B27" s="4" t="s">
        <v>35</v>
      </c>
      <c r="C27" s="20">
        <v>29</v>
      </c>
      <c r="D27" s="20">
        <v>70</v>
      </c>
      <c r="E27" s="20">
        <v>244</v>
      </c>
      <c r="F27" s="20">
        <v>69</v>
      </c>
      <c r="G27" s="20">
        <v>844</v>
      </c>
      <c r="H27" s="20">
        <v>399</v>
      </c>
      <c r="I27" s="20">
        <v>833</v>
      </c>
      <c r="J27" s="20">
        <v>371</v>
      </c>
      <c r="K27" s="20">
        <v>61</v>
      </c>
      <c r="L27" s="20">
        <v>21</v>
      </c>
      <c r="M27" s="20">
        <v>412</v>
      </c>
      <c r="N27" s="20">
        <v>342</v>
      </c>
      <c r="O27" s="20">
        <v>257</v>
      </c>
      <c r="P27" s="20">
        <v>101</v>
      </c>
      <c r="Q27" s="20">
        <v>2680</v>
      </c>
      <c r="R27" s="20">
        <v>1373</v>
      </c>
      <c r="S27" s="20">
        <v>311</v>
      </c>
      <c r="T27" s="20">
        <v>43</v>
      </c>
      <c r="U27" s="20">
        <v>0</v>
      </c>
      <c r="V27" s="20">
        <v>0</v>
      </c>
      <c r="W27" s="20">
        <v>250</v>
      </c>
      <c r="X27" s="20">
        <v>35</v>
      </c>
      <c r="Y27" s="20">
        <v>16</v>
      </c>
      <c r="Z27" s="20">
        <v>3</v>
      </c>
      <c r="AA27" s="20">
        <v>87</v>
      </c>
      <c r="AB27" s="20">
        <v>26</v>
      </c>
      <c r="AC27" s="20">
        <v>355</v>
      </c>
      <c r="AD27" s="20">
        <v>49</v>
      </c>
      <c r="AE27" s="20">
        <v>25</v>
      </c>
      <c r="AF27" s="20">
        <v>3</v>
      </c>
      <c r="AG27" s="20">
        <v>124</v>
      </c>
      <c r="AH27" s="20">
        <v>23</v>
      </c>
      <c r="AI27" s="20">
        <v>1168</v>
      </c>
      <c r="AJ27" s="20">
        <v>182</v>
      </c>
    </row>
    <row r="28" spans="2:36" ht="20.100000000000001" customHeight="1" thickBot="1" x14ac:dyDescent="0.25">
      <c r="B28" s="4" t="s">
        <v>36</v>
      </c>
      <c r="C28" s="20">
        <v>26</v>
      </c>
      <c r="D28" s="20">
        <v>0</v>
      </c>
      <c r="E28" s="20">
        <v>27</v>
      </c>
      <c r="F28" s="20">
        <v>0</v>
      </c>
      <c r="G28" s="20">
        <v>183</v>
      </c>
      <c r="H28" s="20">
        <v>4</v>
      </c>
      <c r="I28" s="20">
        <v>232</v>
      </c>
      <c r="J28" s="20">
        <v>4</v>
      </c>
      <c r="K28" s="20">
        <v>49</v>
      </c>
      <c r="L28" s="20">
        <v>0</v>
      </c>
      <c r="M28" s="20">
        <v>36</v>
      </c>
      <c r="N28" s="20">
        <v>0</v>
      </c>
      <c r="O28" s="20">
        <v>28</v>
      </c>
      <c r="P28" s="20">
        <v>0</v>
      </c>
      <c r="Q28" s="20">
        <v>581</v>
      </c>
      <c r="R28" s="20">
        <v>8</v>
      </c>
      <c r="S28" s="20">
        <v>132</v>
      </c>
      <c r="T28" s="20">
        <v>1</v>
      </c>
      <c r="U28" s="20">
        <v>0</v>
      </c>
      <c r="V28" s="20">
        <v>0</v>
      </c>
      <c r="W28" s="20">
        <v>33</v>
      </c>
      <c r="X28" s="20">
        <v>0</v>
      </c>
      <c r="Y28" s="20">
        <v>0</v>
      </c>
      <c r="Z28" s="20">
        <v>0</v>
      </c>
      <c r="AA28" s="20">
        <v>50</v>
      </c>
      <c r="AB28" s="20">
        <v>0</v>
      </c>
      <c r="AC28" s="20">
        <v>96</v>
      </c>
      <c r="AD28" s="20">
        <v>1</v>
      </c>
      <c r="AE28" s="20">
        <v>4</v>
      </c>
      <c r="AF28" s="20">
        <v>1</v>
      </c>
      <c r="AG28" s="20">
        <v>58</v>
      </c>
      <c r="AH28" s="20">
        <v>1</v>
      </c>
      <c r="AI28" s="20">
        <v>373</v>
      </c>
      <c r="AJ28" s="20">
        <v>4</v>
      </c>
    </row>
    <row r="29" spans="2:36" ht="20.100000000000001" customHeight="1" thickBot="1" x14ac:dyDescent="0.25">
      <c r="B29" s="5" t="s">
        <v>37</v>
      </c>
      <c r="C29" s="20">
        <v>5</v>
      </c>
      <c r="D29" s="20">
        <v>3</v>
      </c>
      <c r="E29" s="20">
        <v>31</v>
      </c>
      <c r="F29" s="20">
        <v>6</v>
      </c>
      <c r="G29" s="20">
        <v>325</v>
      </c>
      <c r="H29" s="20">
        <v>58</v>
      </c>
      <c r="I29" s="20">
        <v>351</v>
      </c>
      <c r="J29" s="20">
        <v>38</v>
      </c>
      <c r="K29" s="20">
        <v>5</v>
      </c>
      <c r="L29" s="20">
        <v>1</v>
      </c>
      <c r="M29" s="20">
        <v>81</v>
      </c>
      <c r="N29" s="20">
        <v>10</v>
      </c>
      <c r="O29" s="20">
        <v>23</v>
      </c>
      <c r="P29" s="20">
        <v>10</v>
      </c>
      <c r="Q29" s="20">
        <v>821</v>
      </c>
      <c r="R29" s="20">
        <v>126</v>
      </c>
      <c r="S29" s="20">
        <v>34</v>
      </c>
      <c r="T29" s="20">
        <v>2</v>
      </c>
      <c r="U29" s="20">
        <v>0</v>
      </c>
      <c r="V29" s="20">
        <v>0</v>
      </c>
      <c r="W29" s="20">
        <v>10</v>
      </c>
      <c r="X29" s="20">
        <v>2</v>
      </c>
      <c r="Y29" s="20">
        <v>6</v>
      </c>
      <c r="Z29" s="20">
        <v>2</v>
      </c>
      <c r="AA29" s="20">
        <v>27</v>
      </c>
      <c r="AB29" s="20">
        <v>0</v>
      </c>
      <c r="AC29" s="20">
        <v>48</v>
      </c>
      <c r="AD29" s="20">
        <v>2</v>
      </c>
      <c r="AE29" s="20">
        <v>2</v>
      </c>
      <c r="AF29" s="20">
        <v>0</v>
      </c>
      <c r="AG29" s="20">
        <v>33</v>
      </c>
      <c r="AH29" s="20">
        <v>2</v>
      </c>
      <c r="AI29" s="20">
        <v>160</v>
      </c>
      <c r="AJ29" s="20">
        <v>10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1</v>
      </c>
      <c r="E30" s="21">
        <v>8</v>
      </c>
      <c r="F30" s="21">
        <v>0</v>
      </c>
      <c r="G30" s="21">
        <v>227</v>
      </c>
      <c r="H30" s="21">
        <v>0</v>
      </c>
      <c r="I30" s="21">
        <v>247</v>
      </c>
      <c r="J30" s="21">
        <v>0</v>
      </c>
      <c r="K30" s="21">
        <v>13</v>
      </c>
      <c r="L30" s="21">
        <v>0</v>
      </c>
      <c r="M30" s="21">
        <v>55</v>
      </c>
      <c r="N30" s="21">
        <v>0</v>
      </c>
      <c r="O30" s="21">
        <v>0</v>
      </c>
      <c r="P30" s="21">
        <v>0</v>
      </c>
      <c r="Q30" s="21">
        <v>550</v>
      </c>
      <c r="R30" s="21">
        <v>1</v>
      </c>
      <c r="S30" s="21">
        <v>105</v>
      </c>
      <c r="T30" s="21">
        <v>0</v>
      </c>
      <c r="U30" s="21">
        <v>0</v>
      </c>
      <c r="V30" s="21">
        <v>0</v>
      </c>
      <c r="W30" s="21">
        <v>11</v>
      </c>
      <c r="X30" s="21">
        <v>0</v>
      </c>
      <c r="Y30" s="21">
        <v>1</v>
      </c>
      <c r="Z30" s="21">
        <v>0</v>
      </c>
      <c r="AA30" s="21">
        <v>2</v>
      </c>
      <c r="AB30" s="21">
        <v>0</v>
      </c>
      <c r="AC30" s="21">
        <v>67</v>
      </c>
      <c r="AD30" s="21">
        <v>0</v>
      </c>
      <c r="AE30" s="21">
        <v>0</v>
      </c>
      <c r="AF30" s="21">
        <v>0</v>
      </c>
      <c r="AG30" s="21">
        <v>10</v>
      </c>
      <c r="AH30" s="21">
        <v>0</v>
      </c>
      <c r="AI30" s="21">
        <v>196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728</v>
      </c>
      <c r="D31" s="9">
        <f t="shared" ref="D31:AJ31" si="0">SUM(D14:D30)</f>
        <v>520</v>
      </c>
      <c r="E31" s="9">
        <f t="shared" si="0"/>
        <v>2064</v>
      </c>
      <c r="F31" s="9">
        <f t="shared" si="0"/>
        <v>788</v>
      </c>
      <c r="G31" s="9">
        <f t="shared" si="0"/>
        <v>18145</v>
      </c>
      <c r="H31" s="9">
        <f t="shared" si="0"/>
        <v>5689</v>
      </c>
      <c r="I31" s="9">
        <f t="shared" si="0"/>
        <v>17272</v>
      </c>
      <c r="J31" s="9">
        <f t="shared" si="0"/>
        <v>5142</v>
      </c>
      <c r="K31" s="9">
        <f t="shared" si="0"/>
        <v>1461</v>
      </c>
      <c r="L31" s="9">
        <f t="shared" si="0"/>
        <v>545</v>
      </c>
      <c r="M31" s="9">
        <f t="shared" si="0"/>
        <v>3578</v>
      </c>
      <c r="N31" s="9">
        <f t="shared" si="0"/>
        <v>1247</v>
      </c>
      <c r="O31" s="9">
        <f t="shared" si="0"/>
        <v>2158</v>
      </c>
      <c r="P31" s="9">
        <f t="shared" si="0"/>
        <v>703</v>
      </c>
      <c r="Q31" s="9">
        <f t="shared" si="0"/>
        <v>45406</v>
      </c>
      <c r="R31" s="9">
        <f t="shared" si="0"/>
        <v>14634</v>
      </c>
      <c r="S31" s="9">
        <f t="shared" si="0"/>
        <v>4429</v>
      </c>
      <c r="T31" s="9">
        <f t="shared" si="0"/>
        <v>282</v>
      </c>
      <c r="U31" s="9">
        <f t="shared" si="0"/>
        <v>63</v>
      </c>
      <c r="V31" s="9">
        <f t="shared" si="0"/>
        <v>5</v>
      </c>
      <c r="W31" s="9">
        <f t="shared" si="0"/>
        <v>1895</v>
      </c>
      <c r="X31" s="9">
        <f t="shared" si="0"/>
        <v>113</v>
      </c>
      <c r="Y31" s="9">
        <f t="shared" si="0"/>
        <v>189</v>
      </c>
      <c r="Z31" s="9">
        <f t="shared" si="0"/>
        <v>5</v>
      </c>
      <c r="AA31" s="9">
        <f t="shared" si="0"/>
        <v>1390</v>
      </c>
      <c r="AB31" s="9">
        <f t="shared" si="0"/>
        <v>80</v>
      </c>
      <c r="AC31" s="9">
        <f t="shared" si="0"/>
        <v>5240</v>
      </c>
      <c r="AD31" s="9">
        <f t="shared" si="0"/>
        <v>299</v>
      </c>
      <c r="AE31" s="9">
        <f t="shared" si="0"/>
        <v>149</v>
      </c>
      <c r="AF31" s="9">
        <f t="shared" si="0"/>
        <v>63</v>
      </c>
      <c r="AG31" s="9">
        <f t="shared" si="0"/>
        <v>2615</v>
      </c>
      <c r="AH31" s="9">
        <f t="shared" si="0"/>
        <v>156</v>
      </c>
      <c r="AI31" s="9">
        <f t="shared" si="0"/>
        <v>15970</v>
      </c>
      <c r="AJ31" s="9">
        <f t="shared" si="0"/>
        <v>1003</v>
      </c>
    </row>
    <row r="33" spans="17:17" x14ac:dyDescent="0.2">
      <c r="Q33" s="62"/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1" t="s">
        <v>224</v>
      </c>
      <c r="D12" s="92"/>
      <c r="E12" s="92"/>
      <c r="F12" s="92"/>
      <c r="G12" s="92"/>
      <c r="H12" s="92"/>
      <c r="I12" s="92"/>
      <c r="J12" s="92"/>
    </row>
    <row r="13" spans="2:10" ht="57.75" thickBot="1" x14ac:dyDescent="0.25">
      <c r="B13" s="15"/>
      <c r="C13" s="35" t="s">
        <v>158</v>
      </c>
      <c r="D13" s="36" t="s">
        <v>159</v>
      </c>
      <c r="E13" s="36" t="s">
        <v>160</v>
      </c>
      <c r="F13" s="36" t="s">
        <v>161</v>
      </c>
      <c r="G13" s="36" t="s">
        <v>162</v>
      </c>
      <c r="H13" s="35" t="s">
        <v>261</v>
      </c>
      <c r="I13" s="36" t="s">
        <v>163</v>
      </c>
      <c r="J13" s="36" t="s">
        <v>250</v>
      </c>
    </row>
    <row r="14" spans="2:10" ht="20.100000000000001" customHeight="1" thickBot="1" x14ac:dyDescent="0.25">
      <c r="B14" s="3" t="s">
        <v>22</v>
      </c>
      <c r="C14" s="19">
        <v>8123</v>
      </c>
      <c r="D14" s="19">
        <v>6151</v>
      </c>
      <c r="E14" s="19">
        <v>57</v>
      </c>
      <c r="F14" s="19">
        <v>1882</v>
      </c>
      <c r="G14" s="19">
        <v>33</v>
      </c>
      <c r="H14" s="19">
        <v>54</v>
      </c>
      <c r="I14" s="19">
        <v>6238</v>
      </c>
      <c r="J14" s="19">
        <v>1885</v>
      </c>
    </row>
    <row r="15" spans="2:10" ht="20.100000000000001" customHeight="1" thickBot="1" x14ac:dyDescent="0.25">
      <c r="B15" s="4" t="s">
        <v>23</v>
      </c>
      <c r="C15" s="20">
        <v>867</v>
      </c>
      <c r="D15" s="20">
        <v>476</v>
      </c>
      <c r="E15" s="20">
        <v>12</v>
      </c>
      <c r="F15" s="20">
        <v>368</v>
      </c>
      <c r="G15" s="20">
        <v>11</v>
      </c>
      <c r="H15" s="20">
        <v>3</v>
      </c>
      <c r="I15" s="20">
        <v>492</v>
      </c>
      <c r="J15" s="20">
        <v>375</v>
      </c>
    </row>
    <row r="16" spans="2:10" ht="20.100000000000001" customHeight="1" thickBot="1" x14ac:dyDescent="0.25">
      <c r="B16" s="4" t="s">
        <v>24</v>
      </c>
      <c r="C16" s="20">
        <v>641</v>
      </c>
      <c r="D16" s="20">
        <v>502</v>
      </c>
      <c r="E16" s="20">
        <v>3</v>
      </c>
      <c r="F16" s="20">
        <v>118</v>
      </c>
      <c r="G16" s="20">
        <v>18</v>
      </c>
      <c r="H16" s="20">
        <v>23</v>
      </c>
      <c r="I16" s="20">
        <v>505</v>
      </c>
      <c r="J16" s="20">
        <v>136</v>
      </c>
    </row>
    <row r="17" spans="2:10" ht="20.100000000000001" customHeight="1" thickBot="1" x14ac:dyDescent="0.25">
      <c r="B17" s="4" t="s">
        <v>25</v>
      </c>
      <c r="C17" s="20">
        <v>897</v>
      </c>
      <c r="D17" s="20">
        <v>502</v>
      </c>
      <c r="E17" s="20">
        <v>21</v>
      </c>
      <c r="F17" s="20">
        <v>368</v>
      </c>
      <c r="G17" s="20">
        <v>6</v>
      </c>
      <c r="H17" s="20">
        <v>14</v>
      </c>
      <c r="I17" s="20">
        <v>524</v>
      </c>
      <c r="J17" s="20">
        <v>373</v>
      </c>
    </row>
    <row r="18" spans="2:10" ht="20.100000000000001" customHeight="1" thickBot="1" x14ac:dyDescent="0.25">
      <c r="B18" s="4" t="s">
        <v>26</v>
      </c>
      <c r="C18" s="20">
        <v>1876</v>
      </c>
      <c r="D18" s="20">
        <v>1474</v>
      </c>
      <c r="E18" s="20">
        <v>20</v>
      </c>
      <c r="F18" s="20">
        <v>362</v>
      </c>
      <c r="G18" s="20">
        <v>20</v>
      </c>
      <c r="H18" s="20">
        <v>8</v>
      </c>
      <c r="I18" s="20">
        <v>1520</v>
      </c>
      <c r="J18" s="20">
        <v>356</v>
      </c>
    </row>
    <row r="19" spans="2:10" ht="20.100000000000001" customHeight="1" thickBot="1" x14ac:dyDescent="0.25">
      <c r="B19" s="4" t="s">
        <v>27</v>
      </c>
      <c r="C19" s="20">
        <v>364</v>
      </c>
      <c r="D19" s="20">
        <v>273</v>
      </c>
      <c r="E19" s="20">
        <v>12</v>
      </c>
      <c r="F19" s="20">
        <v>78</v>
      </c>
      <c r="G19" s="20">
        <v>1</v>
      </c>
      <c r="H19" s="20">
        <v>3</v>
      </c>
      <c r="I19" s="20">
        <v>281</v>
      </c>
      <c r="J19" s="20">
        <v>83</v>
      </c>
    </row>
    <row r="20" spans="2:10" ht="20.100000000000001" customHeight="1" thickBot="1" x14ac:dyDescent="0.25">
      <c r="B20" s="4" t="s">
        <v>28</v>
      </c>
      <c r="C20" s="20">
        <v>1556</v>
      </c>
      <c r="D20" s="20">
        <v>1063</v>
      </c>
      <c r="E20" s="20">
        <v>19</v>
      </c>
      <c r="F20" s="20">
        <v>471</v>
      </c>
      <c r="G20" s="20">
        <v>3</v>
      </c>
      <c r="H20" s="20">
        <v>4</v>
      </c>
      <c r="I20" s="20">
        <v>1056</v>
      </c>
      <c r="J20" s="20">
        <v>499</v>
      </c>
    </row>
    <row r="21" spans="2:10" ht="20.100000000000001" customHeight="1" thickBot="1" x14ac:dyDescent="0.25">
      <c r="B21" s="4" t="s">
        <v>29</v>
      </c>
      <c r="C21" s="20">
        <v>1574</v>
      </c>
      <c r="D21" s="20">
        <v>1035</v>
      </c>
      <c r="E21" s="20">
        <v>31</v>
      </c>
      <c r="F21" s="20">
        <v>495</v>
      </c>
      <c r="G21" s="20">
        <v>13</v>
      </c>
      <c r="H21" s="20">
        <v>4</v>
      </c>
      <c r="I21" s="20">
        <v>1058</v>
      </c>
      <c r="J21" s="20">
        <v>516</v>
      </c>
    </row>
    <row r="22" spans="2:10" ht="20.100000000000001" customHeight="1" thickBot="1" x14ac:dyDescent="0.25">
      <c r="B22" s="4" t="s">
        <v>30</v>
      </c>
      <c r="C22" s="20">
        <v>5112</v>
      </c>
      <c r="D22" s="20">
        <v>2975</v>
      </c>
      <c r="E22" s="20">
        <v>49</v>
      </c>
      <c r="F22" s="20">
        <v>2046</v>
      </c>
      <c r="G22" s="20">
        <v>42</v>
      </c>
      <c r="H22" s="20">
        <v>26</v>
      </c>
      <c r="I22" s="20">
        <v>2841</v>
      </c>
      <c r="J22" s="20">
        <v>2271</v>
      </c>
    </row>
    <row r="23" spans="2:10" ht="20.100000000000001" customHeight="1" thickBot="1" x14ac:dyDescent="0.25">
      <c r="B23" s="4" t="s">
        <v>31</v>
      </c>
      <c r="C23" s="20">
        <v>5198</v>
      </c>
      <c r="D23" s="20">
        <v>3155</v>
      </c>
      <c r="E23" s="20">
        <v>44</v>
      </c>
      <c r="F23" s="20">
        <v>1987</v>
      </c>
      <c r="G23" s="20">
        <v>12</v>
      </c>
      <c r="H23" s="20">
        <v>48</v>
      </c>
      <c r="I23" s="20">
        <v>3245</v>
      </c>
      <c r="J23" s="20">
        <v>1953</v>
      </c>
    </row>
    <row r="24" spans="2:10" ht="20.100000000000001" customHeight="1" thickBot="1" x14ac:dyDescent="0.25">
      <c r="B24" s="4" t="s">
        <v>32</v>
      </c>
      <c r="C24" s="20">
        <v>825</v>
      </c>
      <c r="D24" s="20">
        <v>711</v>
      </c>
      <c r="E24" s="20">
        <v>7</v>
      </c>
      <c r="F24" s="20">
        <v>106</v>
      </c>
      <c r="G24" s="20">
        <v>1</v>
      </c>
      <c r="H24" s="20">
        <v>23</v>
      </c>
      <c r="I24" s="20">
        <v>726</v>
      </c>
      <c r="J24" s="20">
        <v>99</v>
      </c>
    </row>
    <row r="25" spans="2:10" ht="20.100000000000001" customHeight="1" thickBot="1" x14ac:dyDescent="0.25">
      <c r="B25" s="4" t="s">
        <v>33</v>
      </c>
      <c r="C25" s="20">
        <v>1784</v>
      </c>
      <c r="D25" s="20">
        <v>1434</v>
      </c>
      <c r="E25" s="20">
        <v>6</v>
      </c>
      <c r="F25" s="20">
        <v>341</v>
      </c>
      <c r="G25" s="20">
        <v>3</v>
      </c>
      <c r="H25" s="20">
        <v>42</v>
      </c>
      <c r="I25" s="20">
        <v>1492</v>
      </c>
      <c r="J25" s="20">
        <v>292</v>
      </c>
    </row>
    <row r="26" spans="2:10" ht="20.100000000000001" customHeight="1" thickBot="1" x14ac:dyDescent="0.25">
      <c r="B26" s="4" t="s">
        <v>34</v>
      </c>
      <c r="C26" s="20">
        <v>5482</v>
      </c>
      <c r="D26" s="20">
        <v>3137</v>
      </c>
      <c r="E26" s="20">
        <v>38</v>
      </c>
      <c r="F26" s="20">
        <v>2254</v>
      </c>
      <c r="G26" s="20">
        <v>53</v>
      </c>
      <c r="H26" s="20">
        <v>10</v>
      </c>
      <c r="I26" s="20">
        <v>3178</v>
      </c>
      <c r="J26" s="20">
        <v>2304</v>
      </c>
    </row>
    <row r="27" spans="2:10" ht="20.100000000000001" customHeight="1" thickBot="1" x14ac:dyDescent="0.25">
      <c r="B27" s="4" t="s">
        <v>35</v>
      </c>
      <c r="C27" s="20">
        <v>1516</v>
      </c>
      <c r="D27" s="20">
        <v>974</v>
      </c>
      <c r="E27" s="20">
        <v>5</v>
      </c>
      <c r="F27" s="20">
        <v>535</v>
      </c>
      <c r="G27" s="20">
        <v>2</v>
      </c>
      <c r="H27" s="20">
        <v>9</v>
      </c>
      <c r="I27" s="20">
        <v>922</v>
      </c>
      <c r="J27" s="20">
        <v>594</v>
      </c>
    </row>
    <row r="28" spans="2:10" ht="20.100000000000001" customHeight="1" thickBot="1" x14ac:dyDescent="0.25">
      <c r="B28" s="4" t="s">
        <v>36</v>
      </c>
      <c r="C28" s="20">
        <v>355</v>
      </c>
      <c r="D28" s="20">
        <v>162</v>
      </c>
      <c r="E28" s="20">
        <v>15</v>
      </c>
      <c r="F28" s="20">
        <v>163</v>
      </c>
      <c r="G28" s="20">
        <v>15</v>
      </c>
      <c r="H28" s="20">
        <v>3</v>
      </c>
      <c r="I28" s="20">
        <v>192</v>
      </c>
      <c r="J28" s="20">
        <v>163</v>
      </c>
    </row>
    <row r="29" spans="2:10" ht="20.100000000000001" customHeight="1" thickBot="1" x14ac:dyDescent="0.25">
      <c r="B29" s="5" t="s">
        <v>37</v>
      </c>
      <c r="C29" s="20">
        <v>790</v>
      </c>
      <c r="D29" s="20">
        <v>487</v>
      </c>
      <c r="E29" s="20">
        <v>7</v>
      </c>
      <c r="F29" s="20">
        <v>288</v>
      </c>
      <c r="G29" s="20">
        <v>8</v>
      </c>
      <c r="H29" s="20">
        <v>4</v>
      </c>
      <c r="I29" s="20">
        <v>476</v>
      </c>
      <c r="J29" s="20">
        <v>314</v>
      </c>
    </row>
    <row r="30" spans="2:10" ht="20.100000000000001" customHeight="1" thickBot="1" x14ac:dyDescent="0.25">
      <c r="B30" s="6" t="s">
        <v>38</v>
      </c>
      <c r="C30" s="21">
        <v>310</v>
      </c>
      <c r="D30" s="21">
        <v>182</v>
      </c>
      <c r="E30" s="21">
        <v>3</v>
      </c>
      <c r="F30" s="21">
        <v>124</v>
      </c>
      <c r="G30" s="21">
        <v>1</v>
      </c>
      <c r="H30" s="21">
        <v>20</v>
      </c>
      <c r="I30" s="21">
        <v>193</v>
      </c>
      <c r="J30" s="21">
        <v>117</v>
      </c>
    </row>
    <row r="31" spans="2:10" ht="20.100000000000001" customHeight="1" thickBot="1" x14ac:dyDescent="0.25">
      <c r="B31" s="7" t="s">
        <v>39</v>
      </c>
      <c r="C31" s="9">
        <f>SUM(C14:C30)</f>
        <v>37270</v>
      </c>
      <c r="D31" s="9">
        <f t="shared" ref="D31:G31" si="0">SUM(D14:D30)</f>
        <v>24693</v>
      </c>
      <c r="E31" s="9">
        <f t="shared" si="0"/>
        <v>349</v>
      </c>
      <c r="F31" s="9">
        <f t="shared" si="0"/>
        <v>11986</v>
      </c>
      <c r="G31" s="9">
        <f t="shared" si="0"/>
        <v>242</v>
      </c>
      <c r="H31" s="9">
        <f>SUM(H14:H30)</f>
        <v>298</v>
      </c>
      <c r="I31" s="9">
        <f t="shared" ref="I31" si="1">SUM(I14:I30)</f>
        <v>24939</v>
      </c>
      <c r="J31" s="9">
        <f>SUM(J14:J30)</f>
        <v>12330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3" t="s">
        <v>262</v>
      </c>
      <c r="C33" s="93"/>
      <c r="D33" s="93"/>
      <c r="E33" s="93"/>
      <c r="F33" s="93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1" t="s">
        <v>243</v>
      </c>
      <c r="C9" s="92"/>
    </row>
    <row r="10" spans="2:3" ht="20.100000000000001" customHeight="1" thickBot="1" x14ac:dyDescent="0.25">
      <c r="B10" s="3" t="s">
        <v>22</v>
      </c>
      <c r="C10" s="19">
        <v>3781</v>
      </c>
    </row>
    <row r="11" spans="2:3" ht="20.100000000000001" customHeight="1" thickBot="1" x14ac:dyDescent="0.25">
      <c r="B11" s="4" t="s">
        <v>23</v>
      </c>
      <c r="C11" s="20">
        <v>457</v>
      </c>
    </row>
    <row r="12" spans="2:3" ht="20.100000000000001" customHeight="1" thickBot="1" x14ac:dyDescent="0.25">
      <c r="B12" s="4" t="s">
        <v>24</v>
      </c>
      <c r="C12" s="20">
        <v>399</v>
      </c>
    </row>
    <row r="13" spans="2:3" ht="20.100000000000001" customHeight="1" thickBot="1" x14ac:dyDescent="0.25">
      <c r="B13" s="4" t="s">
        <v>25</v>
      </c>
      <c r="C13" s="20">
        <v>798</v>
      </c>
    </row>
    <row r="14" spans="2:3" ht="20.100000000000001" customHeight="1" thickBot="1" x14ac:dyDescent="0.25">
      <c r="B14" s="4" t="s">
        <v>26</v>
      </c>
      <c r="C14" s="20">
        <v>1932</v>
      </c>
    </row>
    <row r="15" spans="2:3" ht="20.100000000000001" customHeight="1" thickBot="1" x14ac:dyDescent="0.25">
      <c r="B15" s="4" t="s">
        <v>27</v>
      </c>
      <c r="C15" s="20">
        <v>209</v>
      </c>
    </row>
    <row r="16" spans="2:3" ht="20.100000000000001" customHeight="1" thickBot="1" x14ac:dyDescent="0.25">
      <c r="B16" s="4" t="s">
        <v>28</v>
      </c>
      <c r="C16" s="20">
        <v>432</v>
      </c>
    </row>
    <row r="17" spans="2:3" ht="20.100000000000001" customHeight="1" thickBot="1" x14ac:dyDescent="0.25">
      <c r="B17" s="4" t="s">
        <v>29</v>
      </c>
      <c r="C17" s="20">
        <v>762</v>
      </c>
    </row>
    <row r="18" spans="2:3" ht="20.100000000000001" customHeight="1" thickBot="1" x14ac:dyDescent="0.25">
      <c r="B18" s="4" t="s">
        <v>30</v>
      </c>
      <c r="C18" s="20">
        <v>1341</v>
      </c>
    </row>
    <row r="19" spans="2:3" ht="20.100000000000001" customHeight="1" thickBot="1" x14ac:dyDescent="0.25">
      <c r="B19" s="4" t="s">
        <v>31</v>
      </c>
      <c r="C19" s="20">
        <v>2566</v>
      </c>
    </row>
    <row r="20" spans="2:3" ht="20.100000000000001" customHeight="1" thickBot="1" x14ac:dyDescent="0.25">
      <c r="B20" s="4" t="s">
        <v>32</v>
      </c>
      <c r="C20" s="20">
        <v>387</v>
      </c>
    </row>
    <row r="21" spans="2:3" ht="20.100000000000001" customHeight="1" thickBot="1" x14ac:dyDescent="0.25">
      <c r="B21" s="4" t="s">
        <v>33</v>
      </c>
      <c r="C21" s="20">
        <v>629</v>
      </c>
    </row>
    <row r="22" spans="2:3" ht="20.100000000000001" customHeight="1" thickBot="1" x14ac:dyDescent="0.25">
      <c r="B22" s="4" t="s">
        <v>34</v>
      </c>
      <c r="C22" s="20">
        <v>592</v>
      </c>
    </row>
    <row r="23" spans="2:3" ht="20.100000000000001" customHeight="1" thickBot="1" x14ac:dyDescent="0.25">
      <c r="B23" s="4" t="s">
        <v>35</v>
      </c>
      <c r="C23" s="20">
        <v>1166</v>
      </c>
    </row>
    <row r="24" spans="2:3" ht="20.100000000000001" customHeight="1" thickBot="1" x14ac:dyDescent="0.25">
      <c r="B24" s="4" t="s">
        <v>36</v>
      </c>
      <c r="C24" s="20">
        <v>232</v>
      </c>
    </row>
    <row r="25" spans="2:3" ht="20.100000000000001" customHeight="1" thickBot="1" x14ac:dyDescent="0.25">
      <c r="B25" s="5" t="s">
        <v>37</v>
      </c>
      <c r="C25" s="20">
        <v>916</v>
      </c>
    </row>
    <row r="26" spans="2:3" ht="20.100000000000001" customHeight="1" thickBot="1" x14ac:dyDescent="0.25">
      <c r="B26" s="6" t="s">
        <v>38</v>
      </c>
      <c r="C26" s="21">
        <v>122</v>
      </c>
    </row>
    <row r="27" spans="2:3" ht="20.100000000000001" customHeight="1" thickBot="1" x14ac:dyDescent="0.25">
      <c r="B27" s="7" t="s">
        <v>39</v>
      </c>
      <c r="C27" s="9">
        <f>SUM(C10:C26)</f>
        <v>16721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1" t="s">
        <v>241</v>
      </c>
      <c r="D9" s="92"/>
      <c r="E9" s="92"/>
      <c r="F9" s="92"/>
      <c r="G9" s="92"/>
      <c r="H9" s="91" t="s">
        <v>242</v>
      </c>
      <c r="I9" s="92"/>
      <c r="J9" s="92"/>
      <c r="K9" s="92"/>
      <c r="L9" s="92"/>
      <c r="M9" s="91" t="s">
        <v>52</v>
      </c>
      <c r="N9" s="92"/>
      <c r="O9" s="92"/>
      <c r="P9" s="92"/>
      <c r="Q9" s="92"/>
    </row>
    <row r="10" spans="2:17" ht="41.25" customHeight="1" thickBot="1" x14ac:dyDescent="0.25">
      <c r="B10" s="38"/>
      <c r="C10" s="35" t="s">
        <v>164</v>
      </c>
      <c r="D10" s="35" t="s">
        <v>165</v>
      </c>
      <c r="E10" s="35" t="s">
        <v>166</v>
      </c>
      <c r="F10" s="35" t="s">
        <v>167</v>
      </c>
      <c r="G10" s="35" t="s">
        <v>168</v>
      </c>
      <c r="H10" s="35" t="s">
        <v>164</v>
      </c>
      <c r="I10" s="35" t="s">
        <v>165</v>
      </c>
      <c r="J10" s="35" t="s">
        <v>166</v>
      </c>
      <c r="K10" s="35" t="s">
        <v>167</v>
      </c>
      <c r="L10" s="35" t="s">
        <v>168</v>
      </c>
      <c r="M10" s="35" t="s">
        <v>164</v>
      </c>
      <c r="N10" s="35" t="s">
        <v>165</v>
      </c>
      <c r="O10" s="35" t="s">
        <v>166</v>
      </c>
      <c r="P10" s="35" t="s">
        <v>167</v>
      </c>
      <c r="Q10" s="35" t="s">
        <v>168</v>
      </c>
    </row>
    <row r="11" spans="2:17" ht="20.100000000000001" customHeight="1" thickBot="1" x14ac:dyDescent="0.25">
      <c r="B11" s="3" t="s">
        <v>22</v>
      </c>
      <c r="C11" s="19">
        <v>5371</v>
      </c>
      <c r="D11" s="19">
        <v>3599</v>
      </c>
      <c r="E11" s="19">
        <v>1095</v>
      </c>
      <c r="F11" s="19">
        <v>614</v>
      </c>
      <c r="G11" s="19">
        <v>63</v>
      </c>
      <c r="H11" s="19">
        <v>36</v>
      </c>
      <c r="I11" s="19">
        <v>23</v>
      </c>
      <c r="J11" s="19">
        <v>4</v>
      </c>
      <c r="K11" s="19">
        <v>7</v>
      </c>
      <c r="L11" s="19">
        <v>2</v>
      </c>
      <c r="M11" s="19">
        <v>5407</v>
      </c>
      <c r="N11" s="19">
        <v>3622</v>
      </c>
      <c r="O11" s="19">
        <v>1099</v>
      </c>
      <c r="P11" s="19">
        <v>621</v>
      </c>
      <c r="Q11" s="19">
        <v>65</v>
      </c>
    </row>
    <row r="12" spans="2:17" ht="20.100000000000001" customHeight="1" thickBot="1" x14ac:dyDescent="0.25">
      <c r="B12" s="4" t="s">
        <v>23</v>
      </c>
      <c r="C12" s="20">
        <v>645</v>
      </c>
      <c r="D12" s="20">
        <v>370</v>
      </c>
      <c r="E12" s="20">
        <v>232</v>
      </c>
      <c r="F12" s="20">
        <v>34</v>
      </c>
      <c r="G12" s="20">
        <v>9</v>
      </c>
      <c r="H12" s="20">
        <v>1</v>
      </c>
      <c r="I12" s="20">
        <v>1</v>
      </c>
      <c r="J12" s="20">
        <v>0</v>
      </c>
      <c r="K12" s="20">
        <v>0</v>
      </c>
      <c r="L12" s="20">
        <v>0</v>
      </c>
      <c r="M12" s="20">
        <v>646</v>
      </c>
      <c r="N12" s="20">
        <v>371</v>
      </c>
      <c r="O12" s="20">
        <v>232</v>
      </c>
      <c r="P12" s="20">
        <v>34</v>
      </c>
      <c r="Q12" s="20">
        <v>9</v>
      </c>
    </row>
    <row r="13" spans="2:17" ht="20.100000000000001" customHeight="1" thickBot="1" x14ac:dyDescent="0.25">
      <c r="B13" s="4" t="s">
        <v>24</v>
      </c>
      <c r="C13" s="20">
        <v>503</v>
      </c>
      <c r="D13" s="20">
        <v>377</v>
      </c>
      <c r="E13" s="20">
        <v>89</v>
      </c>
      <c r="F13" s="20">
        <v>36</v>
      </c>
      <c r="G13" s="20">
        <v>1</v>
      </c>
      <c r="H13" s="20">
        <v>3</v>
      </c>
      <c r="I13" s="20">
        <v>2</v>
      </c>
      <c r="J13" s="20">
        <v>1</v>
      </c>
      <c r="K13" s="20">
        <v>0</v>
      </c>
      <c r="L13" s="20">
        <v>0</v>
      </c>
      <c r="M13" s="20">
        <v>506</v>
      </c>
      <c r="N13" s="20">
        <v>379</v>
      </c>
      <c r="O13" s="20">
        <v>90</v>
      </c>
      <c r="P13" s="20">
        <v>36</v>
      </c>
      <c r="Q13" s="20">
        <v>1</v>
      </c>
    </row>
    <row r="14" spans="2:17" ht="20.100000000000001" customHeight="1" thickBot="1" x14ac:dyDescent="0.25">
      <c r="B14" s="4" t="s">
        <v>25</v>
      </c>
      <c r="C14" s="20">
        <v>970</v>
      </c>
      <c r="D14" s="20">
        <v>551</v>
      </c>
      <c r="E14" s="20">
        <v>361</v>
      </c>
      <c r="F14" s="20">
        <v>40</v>
      </c>
      <c r="G14" s="20">
        <v>18</v>
      </c>
      <c r="H14" s="20">
        <v>2</v>
      </c>
      <c r="I14" s="20">
        <v>2</v>
      </c>
      <c r="J14" s="20">
        <v>0</v>
      </c>
      <c r="K14" s="20">
        <v>0</v>
      </c>
      <c r="L14" s="20">
        <v>0</v>
      </c>
      <c r="M14" s="20">
        <v>972</v>
      </c>
      <c r="N14" s="20">
        <v>553</v>
      </c>
      <c r="O14" s="20">
        <v>361</v>
      </c>
      <c r="P14" s="20">
        <v>40</v>
      </c>
      <c r="Q14" s="20">
        <v>18</v>
      </c>
    </row>
    <row r="15" spans="2:17" ht="20.100000000000001" customHeight="1" thickBot="1" x14ac:dyDescent="0.25">
      <c r="B15" s="4" t="s">
        <v>26</v>
      </c>
      <c r="C15" s="20">
        <v>2757</v>
      </c>
      <c r="D15" s="20">
        <v>2030</v>
      </c>
      <c r="E15" s="20">
        <v>492</v>
      </c>
      <c r="F15" s="20">
        <v>211</v>
      </c>
      <c r="G15" s="20">
        <v>24</v>
      </c>
      <c r="H15" s="20">
        <v>61</v>
      </c>
      <c r="I15" s="20">
        <v>53</v>
      </c>
      <c r="J15" s="20">
        <v>5</v>
      </c>
      <c r="K15" s="20">
        <v>3</v>
      </c>
      <c r="L15" s="20">
        <v>0</v>
      </c>
      <c r="M15" s="20">
        <v>2818</v>
      </c>
      <c r="N15" s="20">
        <v>2083</v>
      </c>
      <c r="O15" s="20">
        <v>497</v>
      </c>
      <c r="P15" s="20">
        <v>214</v>
      </c>
      <c r="Q15" s="20">
        <v>24</v>
      </c>
    </row>
    <row r="16" spans="2:17" ht="20.100000000000001" customHeight="1" thickBot="1" x14ac:dyDescent="0.25">
      <c r="B16" s="4" t="s">
        <v>27</v>
      </c>
      <c r="C16" s="20">
        <v>279</v>
      </c>
      <c r="D16" s="20">
        <v>184</v>
      </c>
      <c r="E16" s="20">
        <v>63</v>
      </c>
      <c r="F16" s="20">
        <v>28</v>
      </c>
      <c r="G16" s="20">
        <v>4</v>
      </c>
      <c r="H16" s="20">
        <v>1</v>
      </c>
      <c r="I16" s="20">
        <v>0</v>
      </c>
      <c r="J16" s="20">
        <v>1</v>
      </c>
      <c r="K16" s="20">
        <v>0</v>
      </c>
      <c r="L16" s="20">
        <v>0</v>
      </c>
      <c r="M16" s="20">
        <v>280</v>
      </c>
      <c r="N16" s="20">
        <v>184</v>
      </c>
      <c r="O16" s="20">
        <v>64</v>
      </c>
      <c r="P16" s="20">
        <v>28</v>
      </c>
      <c r="Q16" s="20">
        <v>4</v>
      </c>
    </row>
    <row r="17" spans="2:17" ht="20.100000000000001" customHeight="1" thickBot="1" x14ac:dyDescent="0.25">
      <c r="B17" s="4" t="s">
        <v>28</v>
      </c>
      <c r="C17" s="20">
        <v>601</v>
      </c>
      <c r="D17" s="20">
        <v>397</v>
      </c>
      <c r="E17" s="20">
        <v>120</v>
      </c>
      <c r="F17" s="20">
        <v>75</v>
      </c>
      <c r="G17" s="20">
        <v>9</v>
      </c>
      <c r="H17" s="20">
        <v>2</v>
      </c>
      <c r="I17" s="20">
        <v>0</v>
      </c>
      <c r="J17" s="20">
        <v>2</v>
      </c>
      <c r="K17" s="20">
        <v>0</v>
      </c>
      <c r="L17" s="20">
        <v>0</v>
      </c>
      <c r="M17" s="20">
        <v>603</v>
      </c>
      <c r="N17" s="20">
        <v>397</v>
      </c>
      <c r="O17" s="20">
        <v>122</v>
      </c>
      <c r="P17" s="20">
        <v>75</v>
      </c>
      <c r="Q17" s="20">
        <v>9</v>
      </c>
    </row>
    <row r="18" spans="2:17" ht="20.100000000000001" customHeight="1" thickBot="1" x14ac:dyDescent="0.25">
      <c r="B18" s="4" t="s">
        <v>29</v>
      </c>
      <c r="C18" s="20">
        <v>972</v>
      </c>
      <c r="D18" s="20">
        <v>588</v>
      </c>
      <c r="E18" s="20">
        <v>284</v>
      </c>
      <c r="F18" s="20">
        <v>85</v>
      </c>
      <c r="G18" s="20">
        <v>15</v>
      </c>
      <c r="H18" s="20">
        <v>15</v>
      </c>
      <c r="I18" s="20">
        <v>6</v>
      </c>
      <c r="J18" s="20">
        <v>6</v>
      </c>
      <c r="K18" s="20">
        <v>2</v>
      </c>
      <c r="L18" s="20">
        <v>1</v>
      </c>
      <c r="M18" s="20">
        <v>987</v>
      </c>
      <c r="N18" s="20">
        <v>594</v>
      </c>
      <c r="O18" s="20">
        <v>290</v>
      </c>
      <c r="P18" s="20">
        <v>87</v>
      </c>
      <c r="Q18" s="20">
        <v>16</v>
      </c>
    </row>
    <row r="19" spans="2:17" ht="20.100000000000001" customHeight="1" thickBot="1" x14ac:dyDescent="0.25">
      <c r="B19" s="4" t="s">
        <v>30</v>
      </c>
      <c r="C19" s="20">
        <v>1888</v>
      </c>
      <c r="D19" s="20">
        <v>963</v>
      </c>
      <c r="E19" s="20">
        <v>670</v>
      </c>
      <c r="F19" s="20">
        <v>187</v>
      </c>
      <c r="G19" s="20">
        <v>68</v>
      </c>
      <c r="H19" s="20">
        <v>7</v>
      </c>
      <c r="I19" s="20">
        <v>5</v>
      </c>
      <c r="J19" s="20">
        <v>1</v>
      </c>
      <c r="K19" s="20">
        <v>1</v>
      </c>
      <c r="L19" s="20">
        <v>0</v>
      </c>
      <c r="M19" s="20">
        <v>1895</v>
      </c>
      <c r="N19" s="20">
        <v>968</v>
      </c>
      <c r="O19" s="20">
        <v>671</v>
      </c>
      <c r="P19" s="20">
        <v>188</v>
      </c>
      <c r="Q19" s="20">
        <v>68</v>
      </c>
    </row>
    <row r="20" spans="2:17" ht="20.100000000000001" customHeight="1" thickBot="1" x14ac:dyDescent="0.25">
      <c r="B20" s="4" t="s">
        <v>31</v>
      </c>
      <c r="C20" s="20">
        <v>3548</v>
      </c>
      <c r="D20" s="20">
        <v>1997</v>
      </c>
      <c r="E20" s="20">
        <v>1179</v>
      </c>
      <c r="F20" s="20">
        <v>256</v>
      </c>
      <c r="G20" s="20">
        <v>116</v>
      </c>
      <c r="H20" s="20">
        <v>1</v>
      </c>
      <c r="I20" s="20">
        <v>1</v>
      </c>
      <c r="J20" s="20">
        <v>0</v>
      </c>
      <c r="K20" s="20">
        <v>0</v>
      </c>
      <c r="L20" s="20">
        <v>0</v>
      </c>
      <c r="M20" s="20">
        <v>3549</v>
      </c>
      <c r="N20" s="20">
        <v>1998</v>
      </c>
      <c r="O20" s="20">
        <v>1179</v>
      </c>
      <c r="P20" s="20">
        <v>256</v>
      </c>
      <c r="Q20" s="20">
        <v>116</v>
      </c>
    </row>
    <row r="21" spans="2:17" ht="20.100000000000001" customHeight="1" thickBot="1" x14ac:dyDescent="0.25">
      <c r="B21" s="4" t="s">
        <v>32</v>
      </c>
      <c r="C21" s="20">
        <v>503</v>
      </c>
      <c r="D21" s="20">
        <v>430</v>
      </c>
      <c r="E21" s="20">
        <v>35</v>
      </c>
      <c r="F21" s="20">
        <v>38</v>
      </c>
      <c r="G21" s="20">
        <v>0</v>
      </c>
      <c r="H21" s="20">
        <v>4</v>
      </c>
      <c r="I21" s="20">
        <v>2</v>
      </c>
      <c r="J21" s="20">
        <v>1</v>
      </c>
      <c r="K21" s="20">
        <v>0</v>
      </c>
      <c r="L21" s="20">
        <v>1</v>
      </c>
      <c r="M21" s="20">
        <v>507</v>
      </c>
      <c r="N21" s="20">
        <v>432</v>
      </c>
      <c r="O21" s="20">
        <v>36</v>
      </c>
      <c r="P21" s="20">
        <v>38</v>
      </c>
      <c r="Q21" s="20">
        <v>1</v>
      </c>
    </row>
    <row r="22" spans="2:17" ht="20.100000000000001" customHeight="1" thickBot="1" x14ac:dyDescent="0.25">
      <c r="B22" s="4" t="s">
        <v>33</v>
      </c>
      <c r="C22" s="20">
        <v>897</v>
      </c>
      <c r="D22" s="20">
        <v>666</v>
      </c>
      <c r="E22" s="20">
        <v>108</v>
      </c>
      <c r="F22" s="20">
        <v>108</v>
      </c>
      <c r="G22" s="20">
        <v>15</v>
      </c>
      <c r="H22" s="20">
        <v>13</v>
      </c>
      <c r="I22" s="20">
        <v>10</v>
      </c>
      <c r="J22" s="20">
        <v>1</v>
      </c>
      <c r="K22" s="20">
        <v>2</v>
      </c>
      <c r="L22" s="20">
        <v>0</v>
      </c>
      <c r="M22" s="20">
        <v>910</v>
      </c>
      <c r="N22" s="20">
        <v>676</v>
      </c>
      <c r="O22" s="20">
        <v>109</v>
      </c>
      <c r="P22" s="20">
        <v>110</v>
      </c>
      <c r="Q22" s="20">
        <v>15</v>
      </c>
    </row>
    <row r="23" spans="2:17" ht="20.100000000000001" customHeight="1" thickBot="1" x14ac:dyDescent="0.25">
      <c r="B23" s="4" t="s">
        <v>34</v>
      </c>
      <c r="C23" s="20">
        <v>1183</v>
      </c>
      <c r="D23" s="20">
        <v>506</v>
      </c>
      <c r="E23" s="20">
        <v>358</v>
      </c>
      <c r="F23" s="20">
        <v>224</v>
      </c>
      <c r="G23" s="20">
        <v>95</v>
      </c>
      <c r="H23" s="20">
        <v>4</v>
      </c>
      <c r="I23" s="20">
        <v>0</v>
      </c>
      <c r="J23" s="20">
        <v>0</v>
      </c>
      <c r="K23" s="20">
        <v>0</v>
      </c>
      <c r="L23" s="20">
        <v>4</v>
      </c>
      <c r="M23" s="20">
        <v>1187</v>
      </c>
      <c r="N23" s="20">
        <v>506</v>
      </c>
      <c r="O23" s="20">
        <v>358</v>
      </c>
      <c r="P23" s="20">
        <v>224</v>
      </c>
      <c r="Q23" s="20">
        <v>99</v>
      </c>
    </row>
    <row r="24" spans="2:17" ht="20.100000000000001" customHeight="1" thickBot="1" x14ac:dyDescent="0.25">
      <c r="B24" s="4" t="s">
        <v>35</v>
      </c>
      <c r="C24" s="20">
        <v>1394</v>
      </c>
      <c r="D24" s="20">
        <v>833</v>
      </c>
      <c r="E24" s="20">
        <v>506</v>
      </c>
      <c r="F24" s="20">
        <v>43</v>
      </c>
      <c r="G24" s="20">
        <v>12</v>
      </c>
      <c r="H24" s="20">
        <v>17</v>
      </c>
      <c r="I24" s="20">
        <v>11</v>
      </c>
      <c r="J24" s="20">
        <v>6</v>
      </c>
      <c r="K24" s="20">
        <v>0</v>
      </c>
      <c r="L24" s="20">
        <v>0</v>
      </c>
      <c r="M24" s="20">
        <v>1411</v>
      </c>
      <c r="N24" s="20">
        <v>844</v>
      </c>
      <c r="O24" s="20">
        <v>512</v>
      </c>
      <c r="P24" s="20">
        <v>43</v>
      </c>
      <c r="Q24" s="20">
        <v>12</v>
      </c>
    </row>
    <row r="25" spans="2:17" ht="20.100000000000001" customHeight="1" thickBot="1" x14ac:dyDescent="0.25">
      <c r="B25" s="4" t="s">
        <v>36</v>
      </c>
      <c r="C25" s="20">
        <v>289</v>
      </c>
      <c r="D25" s="20">
        <v>143</v>
      </c>
      <c r="E25" s="20">
        <v>129</v>
      </c>
      <c r="F25" s="20">
        <v>12</v>
      </c>
      <c r="G25" s="20">
        <v>5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289</v>
      </c>
      <c r="N25" s="20">
        <v>143</v>
      </c>
      <c r="O25" s="20">
        <v>129</v>
      </c>
      <c r="P25" s="20">
        <v>12</v>
      </c>
      <c r="Q25" s="20">
        <v>5</v>
      </c>
    </row>
    <row r="26" spans="2:17" ht="20.100000000000001" customHeight="1" thickBot="1" x14ac:dyDescent="0.25">
      <c r="B26" s="5" t="s">
        <v>37</v>
      </c>
      <c r="C26" s="20">
        <v>1095</v>
      </c>
      <c r="D26" s="20">
        <v>604</v>
      </c>
      <c r="E26" s="20">
        <v>433</v>
      </c>
      <c r="F26" s="20">
        <v>47</v>
      </c>
      <c r="G26" s="20">
        <v>11</v>
      </c>
      <c r="H26" s="20">
        <v>7</v>
      </c>
      <c r="I26" s="20">
        <v>6</v>
      </c>
      <c r="J26" s="20">
        <v>1</v>
      </c>
      <c r="K26" s="20">
        <v>0</v>
      </c>
      <c r="L26" s="20">
        <v>0</v>
      </c>
      <c r="M26" s="20">
        <v>1102</v>
      </c>
      <c r="N26" s="20">
        <v>610</v>
      </c>
      <c r="O26" s="20">
        <v>434</v>
      </c>
      <c r="P26" s="20">
        <v>47</v>
      </c>
      <c r="Q26" s="20">
        <v>11</v>
      </c>
    </row>
    <row r="27" spans="2:17" ht="20.100000000000001" customHeight="1" thickBot="1" x14ac:dyDescent="0.25">
      <c r="B27" s="6" t="s">
        <v>38</v>
      </c>
      <c r="C27" s="21">
        <v>137</v>
      </c>
      <c r="D27" s="21">
        <v>75</v>
      </c>
      <c r="E27" s="21">
        <v>54</v>
      </c>
      <c r="F27" s="21">
        <v>8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137</v>
      </c>
      <c r="N27" s="21">
        <v>75</v>
      </c>
      <c r="O27" s="21">
        <v>54</v>
      </c>
      <c r="P27" s="21">
        <v>8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23032</v>
      </c>
      <c r="D28" s="9">
        <f t="shared" ref="D28:Q28" si="0">SUM(D11:D27)</f>
        <v>14313</v>
      </c>
      <c r="E28" s="9">
        <f t="shared" si="0"/>
        <v>6208</v>
      </c>
      <c r="F28" s="9">
        <f t="shared" si="0"/>
        <v>2046</v>
      </c>
      <c r="G28" s="9">
        <f t="shared" si="0"/>
        <v>465</v>
      </c>
      <c r="H28" s="9">
        <f t="shared" si="0"/>
        <v>174</v>
      </c>
      <c r="I28" s="9">
        <f t="shared" si="0"/>
        <v>122</v>
      </c>
      <c r="J28" s="9">
        <f t="shared" si="0"/>
        <v>29</v>
      </c>
      <c r="K28" s="9">
        <f t="shared" si="0"/>
        <v>15</v>
      </c>
      <c r="L28" s="9">
        <f t="shared" si="0"/>
        <v>8</v>
      </c>
      <c r="M28" s="9">
        <f t="shared" si="0"/>
        <v>23206</v>
      </c>
      <c r="N28" s="9">
        <f t="shared" si="0"/>
        <v>14435</v>
      </c>
      <c r="O28" s="9">
        <f t="shared" si="0"/>
        <v>6237</v>
      </c>
      <c r="P28" s="9">
        <f t="shared" si="0"/>
        <v>2061</v>
      </c>
      <c r="Q28" s="9">
        <f t="shared" si="0"/>
        <v>473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169</v>
      </c>
      <c r="D9" s="26" t="s">
        <v>170</v>
      </c>
      <c r="E9" s="39" t="s">
        <v>171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0.87312742740891436</v>
      </c>
      <c r="D10" s="31">
        <f>('Personas Enjuiciadas'!D11+'Personas Enjuiciadas'!I11)/('Personas Enjuiciadas'!N11+'Personas Enjuiciadas'!P11)</f>
        <v>0.85364129153900548</v>
      </c>
      <c r="E10" s="31">
        <f>('Personas Enjuiciadas'!E11+'Personas Enjuiciadas'!J11)/('Personas Enjuiciadas'!O11+'Personas Enjuiciadas'!Q11)</f>
        <v>0.94415807560137455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0.93343653250773995</v>
      </c>
      <c r="D11" s="29">
        <f>('Personas Enjuiciadas'!D12+'Personas Enjuiciadas'!I12)/('Personas Enjuiciadas'!N12+'Personas Enjuiciadas'!P12)</f>
        <v>0.91604938271604941</v>
      </c>
      <c r="E11" s="29">
        <f>('Personas Enjuiciadas'!E12+'Personas Enjuiciadas'!J12)/('Personas Enjuiciadas'!O12+'Personas Enjuiciadas'!Q12)</f>
        <v>0.96265560165975106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0.9268774703557312</v>
      </c>
      <c r="D12" s="29">
        <f>('Personas Enjuiciadas'!D13+'Personas Enjuiciadas'!I13)/('Personas Enjuiciadas'!N13+'Personas Enjuiciadas'!P13)</f>
        <v>0.91325301204819276</v>
      </c>
      <c r="E12" s="29">
        <f>('Personas Enjuiciadas'!E13+'Personas Enjuiciadas'!J13)/('Personas Enjuiciadas'!O13+'Personas Enjuiciadas'!Q13)</f>
        <v>0.98901098901098905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0.94032921810699588</v>
      </c>
      <c r="D13" s="29">
        <f>('Personas Enjuiciadas'!D14+'Personas Enjuiciadas'!I14)/('Personas Enjuiciadas'!N14+'Personas Enjuiciadas'!P14)</f>
        <v>0.93254637436762222</v>
      </c>
      <c r="E13" s="29">
        <f>('Personas Enjuiciadas'!E14+'Personas Enjuiciadas'!J14)/('Personas Enjuiciadas'!O14+'Personas Enjuiciadas'!Q14)</f>
        <v>0.9525065963060686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0.91554293825408095</v>
      </c>
      <c r="D14" s="29">
        <f>('Personas Enjuiciadas'!D15+'Personas Enjuiciadas'!I15)/('Personas Enjuiciadas'!N15+'Personas Enjuiciadas'!P15)</f>
        <v>0.90683500217675228</v>
      </c>
      <c r="E14" s="29">
        <f>('Personas Enjuiciadas'!E15+'Personas Enjuiciadas'!J15)/('Personas Enjuiciadas'!O15+'Personas Enjuiciadas'!Q15)</f>
        <v>0.95393474088291752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0.88571428571428568</v>
      </c>
      <c r="D15" s="29">
        <f>('Personas Enjuiciadas'!D16+'Personas Enjuiciadas'!I16)/('Personas Enjuiciadas'!N16+'Personas Enjuiciadas'!P16)</f>
        <v>0.86792452830188682</v>
      </c>
      <c r="E15" s="29">
        <f>('Personas Enjuiciadas'!E16+'Personas Enjuiciadas'!J16)/('Personas Enjuiciadas'!O16+'Personas Enjuiciadas'!Q16)</f>
        <v>0.94117647058823528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0.86069651741293529</v>
      </c>
      <c r="D16" s="29">
        <f>('Personas Enjuiciadas'!D17+'Personas Enjuiciadas'!I17)/('Personas Enjuiciadas'!N17+'Personas Enjuiciadas'!P17)</f>
        <v>0.84110169491525422</v>
      </c>
      <c r="E16" s="29">
        <f>('Personas Enjuiciadas'!E17+'Personas Enjuiciadas'!J17)/('Personas Enjuiciadas'!O17+'Personas Enjuiciadas'!Q17)</f>
        <v>0.93129770992366412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0.89564336372847009</v>
      </c>
      <c r="D17" s="29">
        <f>('Personas Enjuiciadas'!D18+'Personas Enjuiciadas'!I18)/('Personas Enjuiciadas'!N18+'Personas Enjuiciadas'!P18)</f>
        <v>0.8722466960352423</v>
      </c>
      <c r="E17" s="29">
        <f>('Personas Enjuiciadas'!E18+'Personas Enjuiciadas'!J18)/('Personas Enjuiciadas'!O18+'Personas Enjuiciadas'!Q18)</f>
        <v>0.94771241830065356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0.86490765171503958</v>
      </c>
      <c r="D18" s="29">
        <f>('Personas Enjuiciadas'!D19+'Personas Enjuiciadas'!I19)/('Personas Enjuiciadas'!N19+'Personas Enjuiciadas'!P19)</f>
        <v>0.83737024221453282</v>
      </c>
      <c r="E18" s="29">
        <f>('Personas Enjuiciadas'!E19+'Personas Enjuiciadas'!J19)/('Personas Enjuiciadas'!O19+'Personas Enjuiciadas'!Q19)</f>
        <v>0.90798376184032481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0.89518174133558748</v>
      </c>
      <c r="D19" s="29">
        <f>('Personas Enjuiciadas'!D20+'Personas Enjuiciadas'!I20)/('Personas Enjuiciadas'!N20+'Personas Enjuiciadas'!P20)</f>
        <v>0.88642413487133986</v>
      </c>
      <c r="E19" s="29">
        <f>('Personas Enjuiciadas'!E20+'Personas Enjuiciadas'!J20)/('Personas Enjuiciadas'!O20+'Personas Enjuiciadas'!Q20)</f>
        <v>0.9104247104247104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0.92307692307692313</v>
      </c>
      <c r="D20" s="29">
        <f>('Personas Enjuiciadas'!D21+'Personas Enjuiciadas'!I21)/('Personas Enjuiciadas'!N21+'Personas Enjuiciadas'!P21)</f>
        <v>0.91914893617021276</v>
      </c>
      <c r="E20" s="29">
        <f>('Personas Enjuiciadas'!E21+'Personas Enjuiciadas'!J21)/('Personas Enjuiciadas'!O21+'Personas Enjuiciadas'!Q21)</f>
        <v>0.97297297297297303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0.86263736263736268</v>
      </c>
      <c r="D21" s="29">
        <f>('Personas Enjuiciadas'!D22+'Personas Enjuiciadas'!I22)/('Personas Enjuiciadas'!N22+'Personas Enjuiciadas'!P22)</f>
        <v>0.86005089058524176</v>
      </c>
      <c r="E21" s="29">
        <f>('Personas Enjuiciadas'!E22+'Personas Enjuiciadas'!J22)/('Personas Enjuiciadas'!O22+'Personas Enjuiciadas'!Q22)</f>
        <v>0.87903225806451613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0.72788542544229151</v>
      </c>
      <c r="D22" s="29">
        <f>('Personas Enjuiciadas'!D23+'Personas Enjuiciadas'!I23)/('Personas Enjuiciadas'!N23+'Personas Enjuiciadas'!P23)</f>
        <v>0.69315068493150689</v>
      </c>
      <c r="E22" s="29">
        <f>('Personas Enjuiciadas'!E23+'Personas Enjuiciadas'!J23)/('Personas Enjuiciadas'!O23+'Personas Enjuiciadas'!Q23)</f>
        <v>0.78336980306345738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0.96102055279943299</v>
      </c>
      <c r="D23" s="29">
        <f>('Personas Enjuiciadas'!D24+'Personas Enjuiciadas'!I24)/('Personas Enjuiciadas'!N24+'Personas Enjuiciadas'!P24)</f>
        <v>0.95152198421645995</v>
      </c>
      <c r="E23" s="29">
        <f>('Personas Enjuiciadas'!E24+'Personas Enjuiciadas'!J24)/('Personas Enjuiciadas'!O24+'Personas Enjuiciadas'!Q24)</f>
        <v>0.97709923664122134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0.94117647058823528</v>
      </c>
      <c r="D24" s="29">
        <f>('Personas Enjuiciadas'!D25+'Personas Enjuiciadas'!I25)/('Personas Enjuiciadas'!N25+'Personas Enjuiciadas'!P25)</f>
        <v>0.92258064516129035</v>
      </c>
      <c r="E24" s="29">
        <f>('Personas Enjuiciadas'!E25+'Personas Enjuiciadas'!J25)/('Personas Enjuiciadas'!O25+'Personas Enjuiciadas'!Q25)</f>
        <v>0.96268656716417911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0.94736842105263153</v>
      </c>
      <c r="D25" s="29">
        <f>('Personas Enjuiciadas'!D26+'Personas Enjuiciadas'!I26)/('Personas Enjuiciadas'!N26+'Personas Enjuiciadas'!P26)</f>
        <v>0.92846270928462704</v>
      </c>
      <c r="E25" s="29">
        <f>('Personas Enjuiciadas'!E26+'Personas Enjuiciadas'!J26)/('Personas Enjuiciadas'!O26+'Personas Enjuiciadas'!Q26)</f>
        <v>0.97528089887640446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0.94160583941605835</v>
      </c>
      <c r="D26" s="30">
        <f>('Personas Enjuiciadas'!D27+'Personas Enjuiciadas'!I27)/('Personas Enjuiciadas'!N27+'Personas Enjuiciadas'!P27)</f>
        <v>0.90361445783132532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0.89080410238731367</v>
      </c>
      <c r="D27" s="28">
        <f>('Personas Enjuiciadas'!D28+'Personas Enjuiciadas'!I28)/('Personas Enjuiciadas'!N28+'Personas Enjuiciadas'!P28)</f>
        <v>0.875060620756547</v>
      </c>
      <c r="E27" s="28">
        <f>('Personas Enjuiciadas'!E28+'Personas Enjuiciadas'!J28)/('Personas Enjuiciadas'!O28+'Personas Enjuiciadas'!Q28)</f>
        <v>0.92950819672131146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1" t="s">
        <v>251</v>
      </c>
      <c r="D9" s="92"/>
      <c r="E9" s="92"/>
      <c r="F9" s="92"/>
      <c r="G9" s="66"/>
      <c r="H9" s="91" t="s">
        <v>263</v>
      </c>
      <c r="I9" s="92"/>
      <c r="J9" s="92"/>
      <c r="K9" s="92"/>
      <c r="L9" s="94"/>
    </row>
    <row r="10" spans="2:12" ht="59.25" customHeight="1" thickBot="1" x14ac:dyDescent="0.25">
      <c r="B10" s="38"/>
      <c r="C10" s="35" t="s">
        <v>172</v>
      </c>
      <c r="D10" s="35" t="s">
        <v>173</v>
      </c>
      <c r="E10" s="35" t="s">
        <v>260</v>
      </c>
      <c r="F10" s="35" t="s">
        <v>175</v>
      </c>
      <c r="G10" s="67" t="s">
        <v>257</v>
      </c>
      <c r="H10" s="63" t="s">
        <v>252</v>
      </c>
      <c r="I10" s="63" t="s">
        <v>255</v>
      </c>
      <c r="J10" s="63" t="s">
        <v>254</v>
      </c>
      <c r="K10" s="63" t="s">
        <v>253</v>
      </c>
      <c r="L10" s="35" t="s">
        <v>258</v>
      </c>
    </row>
    <row r="11" spans="2:12" ht="20.100000000000001" customHeight="1" thickBot="1" x14ac:dyDescent="0.25">
      <c r="B11" s="3" t="s">
        <v>22</v>
      </c>
      <c r="C11" s="19">
        <v>1514</v>
      </c>
      <c r="D11" s="19">
        <v>904</v>
      </c>
      <c r="E11" s="19">
        <v>2329</v>
      </c>
      <c r="F11" s="19">
        <v>3376</v>
      </c>
      <c r="G11" s="19">
        <f>SUM(C11:F11)</f>
        <v>8123</v>
      </c>
      <c r="H11" s="19">
        <v>34</v>
      </c>
      <c r="I11" s="19">
        <v>5</v>
      </c>
      <c r="J11" s="19">
        <v>9</v>
      </c>
      <c r="K11" s="19">
        <v>6</v>
      </c>
      <c r="L11" s="19">
        <v>8177</v>
      </c>
    </row>
    <row r="12" spans="2:12" ht="20.100000000000001" customHeight="1" thickBot="1" x14ac:dyDescent="0.25">
      <c r="B12" s="4" t="s">
        <v>23</v>
      </c>
      <c r="C12" s="20">
        <v>116</v>
      </c>
      <c r="D12" s="20">
        <v>86</v>
      </c>
      <c r="E12" s="20">
        <v>289</v>
      </c>
      <c r="F12" s="20">
        <v>376</v>
      </c>
      <c r="G12" s="20">
        <f t="shared" ref="G12:G28" si="0">SUM(C12:F12)</f>
        <v>867</v>
      </c>
      <c r="H12" s="20">
        <v>2</v>
      </c>
      <c r="I12" s="20">
        <v>0</v>
      </c>
      <c r="J12" s="20">
        <v>0</v>
      </c>
      <c r="K12" s="20">
        <v>1</v>
      </c>
      <c r="L12" s="20">
        <v>870</v>
      </c>
    </row>
    <row r="13" spans="2:12" ht="20.100000000000001" customHeight="1" thickBot="1" x14ac:dyDescent="0.25">
      <c r="B13" s="4" t="s">
        <v>24</v>
      </c>
      <c r="C13" s="20">
        <v>124</v>
      </c>
      <c r="D13" s="20">
        <v>73</v>
      </c>
      <c r="E13" s="20">
        <v>202</v>
      </c>
      <c r="F13" s="20">
        <v>242</v>
      </c>
      <c r="G13" s="20">
        <f t="shared" si="0"/>
        <v>641</v>
      </c>
      <c r="H13" s="20">
        <v>9</v>
      </c>
      <c r="I13" s="20">
        <v>5</v>
      </c>
      <c r="J13" s="20">
        <v>3</v>
      </c>
      <c r="K13" s="20">
        <v>6</v>
      </c>
      <c r="L13" s="20">
        <v>664</v>
      </c>
    </row>
    <row r="14" spans="2:12" ht="20.100000000000001" customHeight="1" thickBot="1" x14ac:dyDescent="0.25">
      <c r="B14" s="4" t="s">
        <v>25</v>
      </c>
      <c r="C14" s="20">
        <v>161</v>
      </c>
      <c r="D14" s="20">
        <v>110</v>
      </c>
      <c r="E14" s="20">
        <v>246</v>
      </c>
      <c r="F14" s="20">
        <v>380</v>
      </c>
      <c r="G14" s="20">
        <f t="shared" si="0"/>
        <v>897</v>
      </c>
      <c r="H14" s="20">
        <v>5</v>
      </c>
      <c r="I14" s="20">
        <v>4</v>
      </c>
      <c r="J14" s="20">
        <v>0</v>
      </c>
      <c r="K14" s="20">
        <v>5</v>
      </c>
      <c r="L14" s="20">
        <v>911</v>
      </c>
    </row>
    <row r="15" spans="2:12" ht="20.100000000000001" customHeight="1" thickBot="1" x14ac:dyDescent="0.25">
      <c r="B15" s="4" t="s">
        <v>26</v>
      </c>
      <c r="C15" s="20">
        <v>208</v>
      </c>
      <c r="D15" s="20">
        <v>131</v>
      </c>
      <c r="E15" s="20">
        <v>596</v>
      </c>
      <c r="F15" s="20">
        <v>941</v>
      </c>
      <c r="G15" s="20">
        <f t="shared" si="0"/>
        <v>1876</v>
      </c>
      <c r="H15" s="20">
        <v>2</v>
      </c>
      <c r="I15" s="20">
        <v>3</v>
      </c>
      <c r="J15" s="20">
        <v>3</v>
      </c>
      <c r="K15" s="20">
        <v>0</v>
      </c>
      <c r="L15" s="20">
        <v>1884</v>
      </c>
    </row>
    <row r="16" spans="2:12" ht="20.100000000000001" customHeight="1" thickBot="1" x14ac:dyDescent="0.25">
      <c r="B16" s="4" t="s">
        <v>27</v>
      </c>
      <c r="C16" s="20">
        <v>64</v>
      </c>
      <c r="D16" s="20">
        <v>33</v>
      </c>
      <c r="E16" s="20">
        <v>111</v>
      </c>
      <c r="F16" s="20">
        <v>156</v>
      </c>
      <c r="G16" s="20">
        <f t="shared" si="0"/>
        <v>364</v>
      </c>
      <c r="H16" s="20">
        <v>3</v>
      </c>
      <c r="I16" s="20">
        <v>0</v>
      </c>
      <c r="J16" s="20">
        <v>0</v>
      </c>
      <c r="K16" s="20">
        <v>0</v>
      </c>
      <c r="L16" s="20">
        <v>367</v>
      </c>
    </row>
    <row r="17" spans="2:12" ht="20.100000000000001" customHeight="1" thickBot="1" x14ac:dyDescent="0.25">
      <c r="B17" s="4" t="s">
        <v>28</v>
      </c>
      <c r="C17" s="20">
        <v>254</v>
      </c>
      <c r="D17" s="20">
        <v>215</v>
      </c>
      <c r="E17" s="20">
        <v>466</v>
      </c>
      <c r="F17" s="20">
        <v>621</v>
      </c>
      <c r="G17" s="20">
        <f t="shared" si="0"/>
        <v>1556</v>
      </c>
      <c r="H17" s="20">
        <v>1</v>
      </c>
      <c r="I17" s="20">
        <v>1</v>
      </c>
      <c r="J17" s="20">
        <v>2</v>
      </c>
      <c r="K17" s="20">
        <v>0</v>
      </c>
      <c r="L17" s="20">
        <v>1560</v>
      </c>
    </row>
    <row r="18" spans="2:12" ht="20.100000000000001" customHeight="1" thickBot="1" x14ac:dyDescent="0.25">
      <c r="B18" s="4" t="s">
        <v>29</v>
      </c>
      <c r="C18" s="20">
        <v>348</v>
      </c>
      <c r="D18" s="20">
        <v>175</v>
      </c>
      <c r="E18" s="20">
        <v>492</v>
      </c>
      <c r="F18" s="20">
        <v>559</v>
      </c>
      <c r="G18" s="20">
        <f t="shared" si="0"/>
        <v>1574</v>
      </c>
      <c r="H18" s="20">
        <v>4</v>
      </c>
      <c r="I18" s="20">
        <v>0</v>
      </c>
      <c r="J18" s="20">
        <v>0</v>
      </c>
      <c r="K18" s="20">
        <v>0</v>
      </c>
      <c r="L18" s="20">
        <v>1578</v>
      </c>
    </row>
    <row r="19" spans="2:12" ht="20.100000000000001" customHeight="1" thickBot="1" x14ac:dyDescent="0.25">
      <c r="B19" s="4" t="s">
        <v>30</v>
      </c>
      <c r="C19" s="20">
        <v>883</v>
      </c>
      <c r="D19" s="20">
        <v>494</v>
      </c>
      <c r="E19" s="20">
        <v>1610</v>
      </c>
      <c r="F19" s="20">
        <v>2125</v>
      </c>
      <c r="G19" s="20">
        <f t="shared" si="0"/>
        <v>5112</v>
      </c>
      <c r="H19" s="20">
        <v>10</v>
      </c>
      <c r="I19" s="20">
        <v>2</v>
      </c>
      <c r="J19" s="20">
        <v>5</v>
      </c>
      <c r="K19" s="20">
        <v>9</v>
      </c>
      <c r="L19" s="20">
        <v>5138</v>
      </c>
    </row>
    <row r="20" spans="2:12" ht="20.100000000000001" customHeight="1" thickBot="1" x14ac:dyDescent="0.25">
      <c r="B20" s="4" t="s">
        <v>31</v>
      </c>
      <c r="C20" s="20">
        <v>861</v>
      </c>
      <c r="D20" s="20">
        <v>540</v>
      </c>
      <c r="E20" s="20">
        <v>1686</v>
      </c>
      <c r="F20" s="20">
        <v>2111</v>
      </c>
      <c r="G20" s="20">
        <f t="shared" si="0"/>
        <v>5198</v>
      </c>
      <c r="H20" s="20">
        <v>33</v>
      </c>
      <c r="I20" s="20">
        <v>7</v>
      </c>
      <c r="J20" s="20">
        <v>2</v>
      </c>
      <c r="K20" s="20">
        <v>6</v>
      </c>
      <c r="L20" s="20">
        <v>5246</v>
      </c>
    </row>
    <row r="21" spans="2:12" ht="20.100000000000001" customHeight="1" thickBot="1" x14ac:dyDescent="0.25">
      <c r="B21" s="4" t="s">
        <v>32</v>
      </c>
      <c r="C21" s="20">
        <v>166</v>
      </c>
      <c r="D21" s="20">
        <v>95</v>
      </c>
      <c r="E21" s="20">
        <v>227</v>
      </c>
      <c r="F21" s="20">
        <v>337</v>
      </c>
      <c r="G21" s="20">
        <f t="shared" si="0"/>
        <v>825</v>
      </c>
      <c r="H21" s="20">
        <v>10</v>
      </c>
      <c r="I21" s="20">
        <v>3</v>
      </c>
      <c r="J21" s="20">
        <v>3</v>
      </c>
      <c r="K21" s="20">
        <v>7</v>
      </c>
      <c r="L21" s="20">
        <v>848</v>
      </c>
    </row>
    <row r="22" spans="2:12" ht="20.100000000000001" customHeight="1" thickBot="1" x14ac:dyDescent="0.25">
      <c r="B22" s="4" t="s">
        <v>33</v>
      </c>
      <c r="C22" s="20">
        <v>351</v>
      </c>
      <c r="D22" s="20">
        <v>173</v>
      </c>
      <c r="E22" s="20">
        <v>557</v>
      </c>
      <c r="F22" s="20">
        <v>703</v>
      </c>
      <c r="G22" s="20">
        <f t="shared" si="0"/>
        <v>1784</v>
      </c>
      <c r="H22" s="20">
        <v>33</v>
      </c>
      <c r="I22" s="20">
        <v>9</v>
      </c>
      <c r="J22" s="20">
        <v>0</v>
      </c>
      <c r="K22" s="20">
        <v>0</v>
      </c>
      <c r="L22" s="20">
        <v>1826</v>
      </c>
    </row>
    <row r="23" spans="2:12" ht="20.100000000000001" customHeight="1" thickBot="1" x14ac:dyDescent="0.25">
      <c r="B23" s="4" t="s">
        <v>34</v>
      </c>
      <c r="C23" s="20">
        <v>734</v>
      </c>
      <c r="D23" s="20">
        <v>470</v>
      </c>
      <c r="E23" s="20">
        <v>2071</v>
      </c>
      <c r="F23" s="20">
        <v>2207</v>
      </c>
      <c r="G23" s="20">
        <f t="shared" si="0"/>
        <v>5482</v>
      </c>
      <c r="H23" s="20">
        <v>1</v>
      </c>
      <c r="I23" s="20">
        <v>0</v>
      </c>
      <c r="J23" s="20">
        <v>2</v>
      </c>
      <c r="K23" s="20">
        <v>7</v>
      </c>
      <c r="L23" s="20">
        <v>5492</v>
      </c>
    </row>
    <row r="24" spans="2:12" ht="20.100000000000001" customHeight="1" thickBot="1" x14ac:dyDescent="0.25">
      <c r="B24" s="4" t="s">
        <v>35</v>
      </c>
      <c r="C24" s="20">
        <v>264</v>
      </c>
      <c r="D24" s="20">
        <v>154</v>
      </c>
      <c r="E24" s="20">
        <v>542</v>
      </c>
      <c r="F24" s="20">
        <v>556</v>
      </c>
      <c r="G24" s="20">
        <f t="shared" si="0"/>
        <v>1516</v>
      </c>
      <c r="H24" s="20">
        <v>1</v>
      </c>
      <c r="I24" s="20">
        <v>6</v>
      </c>
      <c r="J24" s="20">
        <v>1</v>
      </c>
      <c r="K24" s="20">
        <v>1</v>
      </c>
      <c r="L24" s="20">
        <v>1525</v>
      </c>
    </row>
    <row r="25" spans="2:12" ht="20.100000000000001" customHeight="1" thickBot="1" x14ac:dyDescent="0.25">
      <c r="B25" s="4" t="s">
        <v>36</v>
      </c>
      <c r="C25" s="20">
        <v>80</v>
      </c>
      <c r="D25" s="20">
        <v>41</v>
      </c>
      <c r="E25" s="20">
        <v>106</v>
      </c>
      <c r="F25" s="20">
        <v>128</v>
      </c>
      <c r="G25" s="20">
        <f t="shared" si="0"/>
        <v>355</v>
      </c>
      <c r="H25" s="20">
        <v>3</v>
      </c>
      <c r="I25" s="20">
        <v>0</v>
      </c>
      <c r="J25" s="20">
        <v>0</v>
      </c>
      <c r="K25" s="20">
        <v>0</v>
      </c>
      <c r="L25" s="20">
        <v>358</v>
      </c>
    </row>
    <row r="26" spans="2:12" ht="20.100000000000001" customHeight="1" thickBot="1" x14ac:dyDescent="0.25">
      <c r="B26" s="5" t="s">
        <v>37</v>
      </c>
      <c r="C26" s="20">
        <v>160</v>
      </c>
      <c r="D26" s="20">
        <v>101</v>
      </c>
      <c r="E26" s="20">
        <v>222</v>
      </c>
      <c r="F26" s="20">
        <v>307</v>
      </c>
      <c r="G26" s="20">
        <f t="shared" si="0"/>
        <v>790</v>
      </c>
      <c r="H26" s="20">
        <v>3</v>
      </c>
      <c r="I26" s="20">
        <v>1</v>
      </c>
      <c r="J26" s="20">
        <v>0</v>
      </c>
      <c r="K26" s="20">
        <v>0</v>
      </c>
      <c r="L26" s="20">
        <v>794</v>
      </c>
    </row>
    <row r="27" spans="2:12" ht="20.100000000000001" customHeight="1" thickBot="1" x14ac:dyDescent="0.25">
      <c r="B27" s="6" t="s">
        <v>38</v>
      </c>
      <c r="C27" s="21">
        <v>72</v>
      </c>
      <c r="D27" s="21">
        <v>20</v>
      </c>
      <c r="E27" s="21">
        <v>110</v>
      </c>
      <c r="F27" s="21">
        <v>108</v>
      </c>
      <c r="G27" s="21">
        <f t="shared" si="0"/>
        <v>310</v>
      </c>
      <c r="H27" s="21">
        <v>2</v>
      </c>
      <c r="I27" s="21">
        <v>7</v>
      </c>
      <c r="J27" s="21">
        <v>8</v>
      </c>
      <c r="K27" s="21">
        <v>3</v>
      </c>
      <c r="L27" s="21">
        <v>330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6360</v>
      </c>
      <c r="D28" s="9">
        <f t="shared" si="1"/>
        <v>3815</v>
      </c>
      <c r="E28" s="9">
        <f t="shared" si="1"/>
        <v>11862</v>
      </c>
      <c r="F28" s="9">
        <f t="shared" si="1"/>
        <v>15233</v>
      </c>
      <c r="G28" s="9">
        <f t="shared" si="0"/>
        <v>37270</v>
      </c>
      <c r="H28" s="9">
        <f t="shared" si="1"/>
        <v>156</v>
      </c>
      <c r="I28" s="9">
        <f t="shared" si="1"/>
        <v>53</v>
      </c>
      <c r="J28" s="9">
        <f t="shared" si="1"/>
        <v>38</v>
      </c>
      <c r="K28" s="9">
        <f t="shared" si="1"/>
        <v>51</v>
      </c>
      <c r="L28" s="9">
        <f t="shared" si="1"/>
        <v>37568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1" t="s">
        <v>259</v>
      </c>
      <c r="D31" s="92"/>
      <c r="E31" s="92"/>
      <c r="F31" s="92"/>
      <c r="G31" s="92"/>
      <c r="H31" s="92"/>
      <c r="I31" s="92"/>
      <c r="J31" s="92"/>
    </row>
    <row r="32" spans="2:12" ht="71.25" x14ac:dyDescent="0.2">
      <c r="C32" s="35" t="s">
        <v>172</v>
      </c>
      <c r="D32" s="35" t="s">
        <v>173</v>
      </c>
      <c r="E32" s="35" t="s">
        <v>174</v>
      </c>
      <c r="F32" s="35" t="s">
        <v>175</v>
      </c>
      <c r="G32" s="63" t="s">
        <v>252</v>
      </c>
      <c r="H32" s="63" t="s">
        <v>255</v>
      </c>
      <c r="I32" s="63" t="s">
        <v>254</v>
      </c>
      <c r="J32" s="63" t="s">
        <v>253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0.18515347927112633</v>
      </c>
      <c r="D33" s="31">
        <f t="shared" si="2"/>
        <v>0.11055399290693409</v>
      </c>
      <c r="E33" s="31">
        <f t="shared" si="2"/>
        <v>0.28482328482328484</v>
      </c>
      <c r="F33" s="31">
        <f t="shared" si="2"/>
        <v>0.41286535404182462</v>
      </c>
      <c r="G33" s="31">
        <f>IF(H11=0,"-",H11/$L11)</f>
        <v>4.1580041580041582E-3</v>
      </c>
      <c r="H33" s="31">
        <f t="shared" ref="H33:J33" si="3">IF(I11=0,"-",I11/$L11)</f>
        <v>6.1147119970649379E-4</v>
      </c>
      <c r="I33" s="31">
        <f t="shared" si="3"/>
        <v>1.100648159471689E-3</v>
      </c>
      <c r="J33" s="31">
        <f t="shared" si="3"/>
        <v>7.3376543964779261E-4</v>
      </c>
    </row>
    <row r="34" spans="2:10" ht="20.100000000000001" customHeight="1" thickBot="1" x14ac:dyDescent="0.25">
      <c r="B34" s="4" t="s">
        <v>23</v>
      </c>
      <c r="C34" s="29">
        <f t="shared" si="2"/>
        <v>0.13333333333333333</v>
      </c>
      <c r="D34" s="29">
        <f t="shared" si="2"/>
        <v>9.8850574712643677E-2</v>
      </c>
      <c r="E34" s="29">
        <f t="shared" si="2"/>
        <v>0.33218390804597703</v>
      </c>
      <c r="F34" s="29">
        <f t="shared" si="2"/>
        <v>0.43218390804597701</v>
      </c>
      <c r="G34" s="29">
        <f t="shared" ref="G34:J34" si="4">IF(H12=0,"-",H12/$L12)</f>
        <v>2.2988505747126436E-3</v>
      </c>
      <c r="H34" s="29" t="str">
        <f t="shared" si="4"/>
        <v>-</v>
      </c>
      <c r="I34" s="29" t="str">
        <f t="shared" si="4"/>
        <v>-</v>
      </c>
      <c r="J34" s="29">
        <f t="shared" si="4"/>
        <v>1.1494252873563218E-3</v>
      </c>
    </row>
    <row r="35" spans="2:10" ht="20.100000000000001" customHeight="1" thickBot="1" x14ac:dyDescent="0.25">
      <c r="B35" s="4" t="s">
        <v>24</v>
      </c>
      <c r="C35" s="29">
        <f t="shared" si="2"/>
        <v>0.18674698795180722</v>
      </c>
      <c r="D35" s="29">
        <f t="shared" si="2"/>
        <v>0.10993975903614457</v>
      </c>
      <c r="E35" s="29">
        <f t="shared" si="2"/>
        <v>0.30421686746987953</v>
      </c>
      <c r="F35" s="29">
        <f t="shared" si="2"/>
        <v>0.36445783132530118</v>
      </c>
      <c r="G35" s="29">
        <f t="shared" ref="G35:J35" si="5">IF(H13=0,"-",H13/$L13)</f>
        <v>1.355421686746988E-2</v>
      </c>
      <c r="H35" s="29">
        <f t="shared" si="5"/>
        <v>7.5301204819277108E-3</v>
      </c>
      <c r="I35" s="29">
        <f t="shared" si="5"/>
        <v>4.5180722891566263E-3</v>
      </c>
      <c r="J35" s="29">
        <f t="shared" si="5"/>
        <v>9.0361445783132526E-3</v>
      </c>
    </row>
    <row r="36" spans="2:10" ht="20.100000000000001" customHeight="1" thickBot="1" x14ac:dyDescent="0.25">
      <c r="B36" s="4" t="s">
        <v>25</v>
      </c>
      <c r="C36" s="29">
        <f t="shared" si="2"/>
        <v>0.17672886937431395</v>
      </c>
      <c r="D36" s="29">
        <f t="shared" si="2"/>
        <v>0.12074643249176729</v>
      </c>
      <c r="E36" s="29">
        <f t="shared" si="2"/>
        <v>0.27003293084522501</v>
      </c>
      <c r="F36" s="29">
        <f t="shared" si="2"/>
        <v>0.41712403951701427</v>
      </c>
      <c r="G36" s="29">
        <f t="shared" ref="G36:J36" si="6">IF(H14=0,"-",H14/$L14)</f>
        <v>5.4884742041712408E-3</v>
      </c>
      <c r="H36" s="29">
        <f t="shared" si="6"/>
        <v>4.3907793633369925E-3</v>
      </c>
      <c r="I36" s="29" t="str">
        <f t="shared" si="6"/>
        <v>-</v>
      </c>
      <c r="J36" s="29">
        <f t="shared" si="6"/>
        <v>5.4884742041712408E-3</v>
      </c>
    </row>
    <row r="37" spans="2:10" ht="20.100000000000001" customHeight="1" thickBot="1" x14ac:dyDescent="0.25">
      <c r="B37" s="4" t="s">
        <v>26</v>
      </c>
      <c r="C37" s="29">
        <f t="shared" si="2"/>
        <v>0.11040339702760085</v>
      </c>
      <c r="D37" s="29">
        <f t="shared" si="2"/>
        <v>6.9532908704883226E-2</v>
      </c>
      <c r="E37" s="29">
        <f t="shared" si="2"/>
        <v>0.31634819532908703</v>
      </c>
      <c r="F37" s="29">
        <f t="shared" si="2"/>
        <v>0.4994692144373673</v>
      </c>
      <c r="G37" s="29">
        <f t="shared" ref="G37:J37" si="7">IF(H15=0,"-",H15/$L15)</f>
        <v>1.0615711252653928E-3</v>
      </c>
      <c r="H37" s="29">
        <f t="shared" si="7"/>
        <v>1.5923566878980893E-3</v>
      </c>
      <c r="I37" s="29">
        <f t="shared" si="7"/>
        <v>1.5923566878980893E-3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0.17438692098092642</v>
      </c>
      <c r="D38" s="29">
        <f t="shared" si="2"/>
        <v>8.9918256130790186E-2</v>
      </c>
      <c r="E38" s="29">
        <f t="shared" si="2"/>
        <v>0.3024523160762943</v>
      </c>
      <c r="F38" s="29">
        <f t="shared" si="2"/>
        <v>0.42506811989100818</v>
      </c>
      <c r="G38" s="29">
        <f t="shared" ref="G38:J38" si="8">IF(H16=0,"-",H16/$L16)</f>
        <v>8.1743869209809257E-3</v>
      </c>
      <c r="H38" s="29" t="str">
        <f t="shared" si="8"/>
        <v>-</v>
      </c>
      <c r="I38" s="29" t="str">
        <f t="shared" si="8"/>
        <v>-</v>
      </c>
      <c r="J38" s="29" t="str">
        <f t="shared" si="8"/>
        <v>-</v>
      </c>
    </row>
    <row r="39" spans="2:10" ht="20.100000000000001" customHeight="1" thickBot="1" x14ac:dyDescent="0.25">
      <c r="B39" s="4" t="s">
        <v>28</v>
      </c>
      <c r="C39" s="29">
        <f t="shared" si="2"/>
        <v>0.16282051282051282</v>
      </c>
      <c r="D39" s="29">
        <f t="shared" si="2"/>
        <v>0.13782051282051283</v>
      </c>
      <c r="E39" s="29">
        <f t="shared" si="2"/>
        <v>0.29871794871794871</v>
      </c>
      <c r="F39" s="29">
        <f t="shared" si="2"/>
        <v>0.39807692307692305</v>
      </c>
      <c r="G39" s="29">
        <f t="shared" ref="G39:J39" si="9">IF(H17=0,"-",H17/$L17)</f>
        <v>6.4102564102564103E-4</v>
      </c>
      <c r="H39" s="29">
        <f t="shared" si="9"/>
        <v>6.4102564102564103E-4</v>
      </c>
      <c r="I39" s="29">
        <f t="shared" si="9"/>
        <v>1.2820512820512821E-3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0.22053231939163498</v>
      </c>
      <c r="D40" s="29">
        <f t="shared" si="2"/>
        <v>0.1108998732572877</v>
      </c>
      <c r="E40" s="29">
        <f t="shared" si="2"/>
        <v>0.31178707224334601</v>
      </c>
      <c r="F40" s="29">
        <f t="shared" si="2"/>
        <v>0.35424588086185044</v>
      </c>
      <c r="G40" s="29">
        <f t="shared" ref="G40:J40" si="10">IF(H18=0,"-",H18/$L18)</f>
        <v>2.5348542458808617E-3</v>
      </c>
      <c r="H40" s="29" t="str">
        <f t="shared" si="10"/>
        <v>-</v>
      </c>
      <c r="I40" s="29" t="str">
        <f t="shared" si="10"/>
        <v>-</v>
      </c>
      <c r="J40" s="29" t="str">
        <f t="shared" si="10"/>
        <v>-</v>
      </c>
    </row>
    <row r="41" spans="2:10" ht="20.100000000000001" customHeight="1" thickBot="1" x14ac:dyDescent="0.25">
      <c r="B41" s="4" t="s">
        <v>30</v>
      </c>
      <c r="C41" s="29">
        <f t="shared" si="2"/>
        <v>0.1718567536006228</v>
      </c>
      <c r="D41" s="29">
        <f t="shared" si="2"/>
        <v>9.6146360451537558E-2</v>
      </c>
      <c r="E41" s="29">
        <f t="shared" si="2"/>
        <v>0.3133514986376022</v>
      </c>
      <c r="F41" s="29">
        <f t="shared" si="2"/>
        <v>0.41358505254963018</v>
      </c>
      <c r="G41" s="29">
        <f t="shared" ref="G41:J41" si="11">IF(H19=0,"-",H19/$L19)</f>
        <v>1.946282600233554E-3</v>
      </c>
      <c r="H41" s="29">
        <f t="shared" si="11"/>
        <v>3.8925652004671076E-4</v>
      </c>
      <c r="I41" s="29">
        <f t="shared" si="11"/>
        <v>9.7314130011677698E-4</v>
      </c>
      <c r="J41" s="29">
        <f t="shared" si="11"/>
        <v>1.7516543402101986E-3</v>
      </c>
    </row>
    <row r="42" spans="2:10" ht="20.100000000000001" customHeight="1" thickBot="1" x14ac:dyDescent="0.25">
      <c r="B42" s="4" t="s">
        <v>31</v>
      </c>
      <c r="C42" s="29">
        <f t="shared" si="2"/>
        <v>0.16412504765535646</v>
      </c>
      <c r="D42" s="29">
        <f t="shared" si="2"/>
        <v>0.10293556995806329</v>
      </c>
      <c r="E42" s="29">
        <f t="shared" si="2"/>
        <v>0.3213877239801754</v>
      </c>
      <c r="F42" s="29">
        <f t="shared" si="2"/>
        <v>0.40240182996568813</v>
      </c>
      <c r="G42" s="29">
        <f t="shared" ref="G42:J42" si="12">IF(H20=0,"-",H20/$L20)</f>
        <v>6.2905070529927568E-3</v>
      </c>
      <c r="H42" s="29">
        <f t="shared" si="12"/>
        <v>1.3343499809378575E-3</v>
      </c>
      <c r="I42" s="29">
        <f t="shared" si="12"/>
        <v>3.8124285169653069E-4</v>
      </c>
      <c r="J42" s="29">
        <f t="shared" si="12"/>
        <v>1.143728555089592E-3</v>
      </c>
    </row>
    <row r="43" spans="2:10" ht="20.100000000000001" customHeight="1" thickBot="1" x14ac:dyDescent="0.25">
      <c r="B43" s="4" t="s">
        <v>32</v>
      </c>
      <c r="C43" s="29">
        <f t="shared" si="2"/>
        <v>0.19575471698113209</v>
      </c>
      <c r="D43" s="29">
        <f t="shared" si="2"/>
        <v>0.11202830188679246</v>
      </c>
      <c r="E43" s="29">
        <f t="shared" si="2"/>
        <v>0.267688679245283</v>
      </c>
      <c r="F43" s="29">
        <f t="shared" si="2"/>
        <v>0.39740566037735847</v>
      </c>
      <c r="G43" s="29">
        <f t="shared" ref="G43:J43" si="13">IF(H21=0,"-",H21/$L21)</f>
        <v>1.179245283018868E-2</v>
      </c>
      <c r="H43" s="29">
        <f t="shared" si="13"/>
        <v>3.5377358490566039E-3</v>
      </c>
      <c r="I43" s="29">
        <f t="shared" si="13"/>
        <v>3.5377358490566039E-3</v>
      </c>
      <c r="J43" s="29">
        <f t="shared" si="13"/>
        <v>8.2547169811320754E-3</v>
      </c>
    </row>
    <row r="44" spans="2:10" ht="20.100000000000001" customHeight="1" thickBot="1" x14ac:dyDescent="0.25">
      <c r="B44" s="4" t="s">
        <v>33</v>
      </c>
      <c r="C44" s="29">
        <f t="shared" si="2"/>
        <v>0.19222343921139101</v>
      </c>
      <c r="D44" s="29">
        <f t="shared" si="2"/>
        <v>9.4742606790799558E-2</v>
      </c>
      <c r="E44" s="29">
        <f t="shared" si="2"/>
        <v>0.30503833515881706</v>
      </c>
      <c r="F44" s="29">
        <f t="shared" si="2"/>
        <v>0.38499452354874042</v>
      </c>
      <c r="G44" s="29">
        <f t="shared" ref="G44:J44" si="14">IF(H22=0,"-",H22/$L22)</f>
        <v>1.8072289156626505E-2</v>
      </c>
      <c r="H44" s="29">
        <f t="shared" si="14"/>
        <v>4.9288061336254111E-3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0.1336489439184268</v>
      </c>
      <c r="D45" s="29">
        <f t="shared" si="2"/>
        <v>8.5579024034959941E-2</v>
      </c>
      <c r="E45" s="29">
        <f t="shared" si="2"/>
        <v>0.37709395484340857</v>
      </c>
      <c r="F45" s="29">
        <f t="shared" si="2"/>
        <v>0.40185724690458852</v>
      </c>
      <c r="G45" s="29">
        <f t="shared" ref="G45:J45" si="15">IF(H23=0,"-",H23/$L23)</f>
        <v>1.8208302986161691E-4</v>
      </c>
      <c r="H45" s="29" t="str">
        <f t="shared" si="15"/>
        <v>-</v>
      </c>
      <c r="I45" s="29">
        <f t="shared" si="15"/>
        <v>3.6416605972323381E-4</v>
      </c>
      <c r="J45" s="29">
        <f t="shared" si="15"/>
        <v>1.2745812090313182E-3</v>
      </c>
    </row>
    <row r="46" spans="2:10" ht="20.100000000000001" customHeight="1" thickBot="1" x14ac:dyDescent="0.25">
      <c r="B46" s="4" t="s">
        <v>35</v>
      </c>
      <c r="C46" s="29">
        <f t="shared" si="2"/>
        <v>0.17311475409836066</v>
      </c>
      <c r="D46" s="29">
        <f t="shared" si="2"/>
        <v>0.10098360655737705</v>
      </c>
      <c r="E46" s="29">
        <f t="shared" si="2"/>
        <v>0.35540983606557375</v>
      </c>
      <c r="F46" s="29">
        <f t="shared" si="2"/>
        <v>0.36459016393442623</v>
      </c>
      <c r="G46" s="29">
        <f t="shared" ref="G46:J46" si="16">IF(H24=0,"-",H24/$L24)</f>
        <v>6.5573770491803279E-4</v>
      </c>
      <c r="H46" s="29">
        <f t="shared" si="16"/>
        <v>3.9344262295081967E-3</v>
      </c>
      <c r="I46" s="29">
        <f t="shared" si="16"/>
        <v>6.5573770491803279E-4</v>
      </c>
      <c r="J46" s="29">
        <f t="shared" si="16"/>
        <v>6.5573770491803279E-4</v>
      </c>
    </row>
    <row r="47" spans="2:10" ht="20.100000000000001" customHeight="1" thickBot="1" x14ac:dyDescent="0.25">
      <c r="B47" s="4" t="s">
        <v>36</v>
      </c>
      <c r="C47" s="29">
        <f t="shared" si="2"/>
        <v>0.22346368715083798</v>
      </c>
      <c r="D47" s="29">
        <f t="shared" si="2"/>
        <v>0.11452513966480447</v>
      </c>
      <c r="E47" s="29">
        <f t="shared" si="2"/>
        <v>0.29608938547486036</v>
      </c>
      <c r="F47" s="29">
        <f t="shared" si="2"/>
        <v>0.35754189944134079</v>
      </c>
      <c r="G47" s="29">
        <f t="shared" ref="G47:J47" si="17">IF(H25=0,"-",H25/$L25)</f>
        <v>8.3798882681564244E-3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0.20151133501259447</v>
      </c>
      <c r="D48" s="29">
        <f t="shared" si="2"/>
        <v>0.12720403022670027</v>
      </c>
      <c r="E48" s="29">
        <f t="shared" si="2"/>
        <v>0.27959697732997479</v>
      </c>
      <c r="F48" s="29">
        <f t="shared" si="2"/>
        <v>0.38664987405541562</v>
      </c>
      <c r="G48" s="29">
        <f t="shared" ref="G48:J48" si="18">IF(H26=0,"-",H26/$L26)</f>
        <v>3.778337531486146E-3</v>
      </c>
      <c r="H48" s="29">
        <f t="shared" si="18"/>
        <v>1.2594458438287153E-3</v>
      </c>
      <c r="I48" s="29" t="str">
        <f t="shared" si="18"/>
        <v>-</v>
      </c>
      <c r="J48" s="29" t="str">
        <f t="shared" si="18"/>
        <v>-</v>
      </c>
    </row>
    <row r="49" spans="2:10" ht="20.100000000000001" customHeight="1" thickBot="1" x14ac:dyDescent="0.25">
      <c r="B49" s="6" t="s">
        <v>38</v>
      </c>
      <c r="C49" s="30">
        <f t="shared" si="2"/>
        <v>0.21818181818181817</v>
      </c>
      <c r="D49" s="30">
        <f t="shared" si="2"/>
        <v>6.0606060606060608E-2</v>
      </c>
      <c r="E49" s="30">
        <f t="shared" si="2"/>
        <v>0.33333333333333331</v>
      </c>
      <c r="F49" s="30">
        <f t="shared" si="2"/>
        <v>0.32727272727272727</v>
      </c>
      <c r="G49" s="30">
        <f t="shared" ref="G49:J49" si="19">IF(H27=0,"-",H27/$L27)</f>
        <v>6.0606060606060606E-3</v>
      </c>
      <c r="H49" s="30">
        <f t="shared" si="19"/>
        <v>2.1212121212121213E-2</v>
      </c>
      <c r="I49" s="30">
        <f t="shared" si="19"/>
        <v>2.4242424242424242E-2</v>
      </c>
      <c r="J49" s="30">
        <f t="shared" si="19"/>
        <v>9.0909090909090905E-3</v>
      </c>
    </row>
    <row r="50" spans="2:10" ht="20.100000000000001" customHeight="1" thickBot="1" x14ac:dyDescent="0.25">
      <c r="B50" s="7" t="s">
        <v>39</v>
      </c>
      <c r="C50" s="28">
        <f t="shared" si="2"/>
        <v>0.16929301533219762</v>
      </c>
      <c r="D50" s="28">
        <f t="shared" si="2"/>
        <v>0.10154919080068144</v>
      </c>
      <c r="E50" s="28">
        <f t="shared" si="2"/>
        <v>0.31574744463373083</v>
      </c>
      <c r="F50" s="28">
        <f t="shared" si="2"/>
        <v>0.405478066439523</v>
      </c>
      <c r="G50" s="28">
        <f t="shared" ref="G50:J50" si="20">IF(H28=0,"-",H28/$L28)</f>
        <v>4.1524701873935262E-3</v>
      </c>
      <c r="H50" s="28">
        <f t="shared" si="20"/>
        <v>1.4107751277683135E-3</v>
      </c>
      <c r="I50" s="28">
        <f t="shared" si="20"/>
        <v>1.0114991482112435E-3</v>
      </c>
      <c r="J50" s="28">
        <f t="shared" si="20"/>
        <v>1.3575383304940374E-3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zoomScale="80" zoomScaleNormal="80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70" t="s">
        <v>40</v>
      </c>
      <c r="D9" s="70"/>
      <c r="E9" s="70"/>
      <c r="F9" s="70"/>
      <c r="G9" s="70"/>
      <c r="H9" s="71"/>
      <c r="I9" s="72" t="s">
        <v>41</v>
      </c>
      <c r="J9" s="70"/>
      <c r="K9" s="70"/>
      <c r="L9" s="70"/>
      <c r="M9" s="70"/>
      <c r="N9" s="71"/>
      <c r="O9" s="72" t="s">
        <v>42</v>
      </c>
      <c r="P9" s="70"/>
      <c r="Q9" s="70"/>
      <c r="R9" s="70"/>
      <c r="S9" s="70"/>
      <c r="T9" s="71"/>
      <c r="U9" s="72" t="s">
        <v>43</v>
      </c>
      <c r="V9" s="70"/>
      <c r="W9" s="70"/>
      <c r="X9" s="70"/>
      <c r="Y9" s="70"/>
      <c r="Z9" s="71"/>
      <c r="AA9" s="72" t="s">
        <v>44</v>
      </c>
      <c r="AB9" s="70"/>
      <c r="AC9" s="70"/>
      <c r="AD9" s="70"/>
      <c r="AE9" s="70"/>
      <c r="AF9" s="71"/>
      <c r="AG9" s="72" t="s">
        <v>45</v>
      </c>
      <c r="AH9" s="70"/>
      <c r="AI9" s="70"/>
      <c r="AJ9" s="70"/>
      <c r="AK9" s="70"/>
      <c r="AL9" s="71"/>
      <c r="AM9" s="72" t="s">
        <v>46</v>
      </c>
      <c r="AN9" s="70"/>
      <c r="AO9" s="70"/>
      <c r="AP9" s="70"/>
      <c r="AQ9" s="70"/>
      <c r="AR9" s="71"/>
      <c r="AS9" s="72" t="s">
        <v>47</v>
      </c>
      <c r="AT9" s="70"/>
      <c r="AU9" s="70"/>
      <c r="AV9" s="70"/>
      <c r="AW9" s="70"/>
      <c r="AX9" s="71"/>
    </row>
    <row r="10" spans="2:50" ht="63.75" customHeight="1" thickBot="1" x14ac:dyDescent="0.25">
      <c r="C10" s="75" t="s">
        <v>48</v>
      </c>
      <c r="D10" s="73" t="s">
        <v>249</v>
      </c>
      <c r="E10" s="74"/>
      <c r="F10" s="75" t="s">
        <v>49</v>
      </c>
      <c r="G10" s="75" t="s">
        <v>50</v>
      </c>
      <c r="H10" s="75" t="s">
        <v>51</v>
      </c>
      <c r="I10" s="75" t="s">
        <v>48</v>
      </c>
      <c r="J10" s="73" t="s">
        <v>249</v>
      </c>
      <c r="K10" s="74"/>
      <c r="L10" s="75" t="s">
        <v>49</v>
      </c>
      <c r="M10" s="75" t="s">
        <v>50</v>
      </c>
      <c r="N10" s="75" t="s">
        <v>51</v>
      </c>
      <c r="O10" s="75" t="s">
        <v>48</v>
      </c>
      <c r="P10" s="73" t="s">
        <v>249</v>
      </c>
      <c r="Q10" s="74"/>
      <c r="R10" s="75" t="s">
        <v>49</v>
      </c>
      <c r="S10" s="75" t="s">
        <v>50</v>
      </c>
      <c r="T10" s="75" t="s">
        <v>51</v>
      </c>
      <c r="U10" s="75" t="s">
        <v>48</v>
      </c>
      <c r="V10" s="73" t="s">
        <v>249</v>
      </c>
      <c r="W10" s="74"/>
      <c r="X10" s="75" t="s">
        <v>49</v>
      </c>
      <c r="Y10" s="75" t="s">
        <v>50</v>
      </c>
      <c r="Z10" s="75" t="s">
        <v>51</v>
      </c>
      <c r="AA10" s="75" t="s">
        <v>48</v>
      </c>
      <c r="AB10" s="73" t="s">
        <v>249</v>
      </c>
      <c r="AC10" s="74"/>
      <c r="AD10" s="75" t="s">
        <v>49</v>
      </c>
      <c r="AE10" s="75" t="s">
        <v>50</v>
      </c>
      <c r="AF10" s="75" t="s">
        <v>51</v>
      </c>
      <c r="AG10" s="75" t="s">
        <v>48</v>
      </c>
      <c r="AH10" s="73" t="s">
        <v>249</v>
      </c>
      <c r="AI10" s="74"/>
      <c r="AJ10" s="75" t="s">
        <v>49</v>
      </c>
      <c r="AK10" s="75" t="s">
        <v>50</v>
      </c>
      <c r="AL10" s="75" t="s">
        <v>51</v>
      </c>
      <c r="AM10" s="75" t="s">
        <v>48</v>
      </c>
      <c r="AN10" s="73" t="s">
        <v>249</v>
      </c>
      <c r="AO10" s="74"/>
      <c r="AP10" s="75" t="s">
        <v>49</v>
      </c>
      <c r="AQ10" s="75" t="s">
        <v>50</v>
      </c>
      <c r="AR10" s="75" t="s">
        <v>51</v>
      </c>
      <c r="AS10" s="75" t="s">
        <v>48</v>
      </c>
      <c r="AT10" s="73" t="s">
        <v>249</v>
      </c>
      <c r="AU10" s="74"/>
      <c r="AV10" s="75" t="s">
        <v>49</v>
      </c>
      <c r="AW10" s="75" t="s">
        <v>50</v>
      </c>
      <c r="AX10" s="75" t="s">
        <v>51</v>
      </c>
    </row>
    <row r="11" spans="2:50" ht="20.100000000000001" customHeight="1" thickBot="1" x14ac:dyDescent="0.25">
      <c r="C11" s="76"/>
      <c r="D11" s="64" t="s">
        <v>247</v>
      </c>
      <c r="E11" s="64" t="s">
        <v>248</v>
      </c>
      <c r="F11" s="76"/>
      <c r="G11" s="76"/>
      <c r="H11" s="76"/>
      <c r="I11" s="76"/>
      <c r="J11" s="64" t="s">
        <v>247</v>
      </c>
      <c r="K11" s="64" t="s">
        <v>248</v>
      </c>
      <c r="L11" s="76"/>
      <c r="M11" s="76"/>
      <c r="N11" s="76"/>
      <c r="O11" s="76"/>
      <c r="P11" s="64" t="s">
        <v>247</v>
      </c>
      <c r="Q11" s="64" t="s">
        <v>248</v>
      </c>
      <c r="R11" s="76"/>
      <c r="S11" s="76"/>
      <c r="T11" s="76"/>
      <c r="U11" s="76"/>
      <c r="V11" s="64" t="s">
        <v>247</v>
      </c>
      <c r="W11" s="64" t="s">
        <v>248</v>
      </c>
      <c r="X11" s="76"/>
      <c r="Y11" s="76"/>
      <c r="Z11" s="76"/>
      <c r="AA11" s="76"/>
      <c r="AB11" s="64" t="s">
        <v>247</v>
      </c>
      <c r="AC11" s="64" t="s">
        <v>248</v>
      </c>
      <c r="AD11" s="76"/>
      <c r="AE11" s="76"/>
      <c r="AF11" s="76"/>
      <c r="AG11" s="76"/>
      <c r="AH11" s="64" t="s">
        <v>247</v>
      </c>
      <c r="AI11" s="64" t="s">
        <v>248</v>
      </c>
      <c r="AJ11" s="76"/>
      <c r="AK11" s="76"/>
      <c r="AL11" s="76"/>
      <c r="AM11" s="76"/>
      <c r="AN11" s="64" t="s">
        <v>247</v>
      </c>
      <c r="AO11" s="64" t="s">
        <v>248</v>
      </c>
      <c r="AP11" s="76"/>
      <c r="AQ11" s="76"/>
      <c r="AR11" s="76"/>
      <c r="AS11" s="76"/>
      <c r="AT11" s="64" t="s">
        <v>247</v>
      </c>
      <c r="AU11" s="64" t="s">
        <v>248</v>
      </c>
      <c r="AV11" s="76"/>
      <c r="AW11" s="76"/>
      <c r="AX11" s="76"/>
    </row>
    <row r="12" spans="2:50" ht="20.100000000000001" customHeight="1" thickBot="1" x14ac:dyDescent="0.25">
      <c r="B12" s="3" t="s">
        <v>22</v>
      </c>
      <c r="C12" s="19">
        <v>37907</v>
      </c>
      <c r="D12" s="19">
        <v>4596</v>
      </c>
      <c r="E12" s="19">
        <v>3057</v>
      </c>
      <c r="F12" s="19">
        <v>337</v>
      </c>
      <c r="G12" s="19">
        <v>46490</v>
      </c>
      <c r="H12" s="19">
        <v>8850</v>
      </c>
      <c r="I12" s="19">
        <v>10847</v>
      </c>
      <c r="J12" s="19">
        <v>1746</v>
      </c>
      <c r="K12" s="19">
        <v>63</v>
      </c>
      <c r="L12" s="19">
        <v>57</v>
      </c>
      <c r="M12" s="19">
        <v>12717</v>
      </c>
      <c r="N12" s="19">
        <v>75</v>
      </c>
      <c r="O12" s="19">
        <v>38</v>
      </c>
      <c r="P12" s="19">
        <v>0</v>
      </c>
      <c r="Q12" s="19">
        <v>0</v>
      </c>
      <c r="R12" s="19">
        <v>7</v>
      </c>
      <c r="S12" s="19">
        <v>49</v>
      </c>
      <c r="T12" s="19">
        <v>58</v>
      </c>
      <c r="U12" s="19">
        <v>18843</v>
      </c>
      <c r="V12" s="19">
        <v>2829</v>
      </c>
      <c r="W12" s="19">
        <v>2990</v>
      </c>
      <c r="X12" s="19">
        <v>199</v>
      </c>
      <c r="Y12" s="19">
        <v>25148</v>
      </c>
      <c r="Z12" s="19">
        <v>5805</v>
      </c>
      <c r="AA12" s="19">
        <v>6340</v>
      </c>
      <c r="AB12" s="19">
        <v>0</v>
      </c>
      <c r="AC12" s="19">
        <v>0</v>
      </c>
      <c r="AD12" s="19">
        <v>47</v>
      </c>
      <c r="AE12" s="19">
        <v>6627</v>
      </c>
      <c r="AF12" s="19">
        <v>2540</v>
      </c>
      <c r="AG12" s="19">
        <v>1828</v>
      </c>
      <c r="AH12" s="19">
        <v>21</v>
      </c>
      <c r="AI12" s="19">
        <v>4</v>
      </c>
      <c r="AJ12" s="19">
        <v>26</v>
      </c>
      <c r="AK12" s="19">
        <v>1926</v>
      </c>
      <c r="AL12" s="19">
        <v>358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11</v>
      </c>
      <c r="AT12" s="19">
        <v>0</v>
      </c>
      <c r="AU12" s="19">
        <v>0</v>
      </c>
      <c r="AV12" s="19">
        <v>1</v>
      </c>
      <c r="AW12" s="19">
        <v>23</v>
      </c>
      <c r="AX12" s="19">
        <v>14</v>
      </c>
    </row>
    <row r="13" spans="2:50" ht="20.100000000000001" customHeight="1" thickBot="1" x14ac:dyDescent="0.25">
      <c r="B13" s="4" t="s">
        <v>23</v>
      </c>
      <c r="C13" s="20">
        <v>4341</v>
      </c>
      <c r="D13" s="20">
        <v>1084</v>
      </c>
      <c r="E13" s="20">
        <v>555</v>
      </c>
      <c r="F13" s="20">
        <v>15</v>
      </c>
      <c r="G13" s="20">
        <v>6149</v>
      </c>
      <c r="H13" s="20">
        <v>667</v>
      </c>
      <c r="I13" s="20">
        <v>1503</v>
      </c>
      <c r="J13" s="20">
        <v>245</v>
      </c>
      <c r="K13" s="20">
        <v>6</v>
      </c>
      <c r="L13" s="20">
        <v>0</v>
      </c>
      <c r="M13" s="20">
        <v>1757</v>
      </c>
      <c r="N13" s="20">
        <v>11</v>
      </c>
      <c r="O13" s="20">
        <v>14</v>
      </c>
      <c r="P13" s="20">
        <v>0</v>
      </c>
      <c r="Q13" s="20">
        <v>0</v>
      </c>
      <c r="R13" s="20">
        <v>0</v>
      </c>
      <c r="S13" s="20">
        <v>14</v>
      </c>
      <c r="T13" s="20">
        <v>6</v>
      </c>
      <c r="U13" s="20">
        <v>1875</v>
      </c>
      <c r="V13" s="20">
        <v>839</v>
      </c>
      <c r="W13" s="20">
        <v>549</v>
      </c>
      <c r="X13" s="20">
        <v>9</v>
      </c>
      <c r="Y13" s="20">
        <v>3388</v>
      </c>
      <c r="Z13" s="20">
        <v>459</v>
      </c>
      <c r="AA13" s="20">
        <v>732</v>
      </c>
      <c r="AB13" s="20">
        <v>0</v>
      </c>
      <c r="AC13" s="20">
        <v>0</v>
      </c>
      <c r="AD13" s="20">
        <v>4</v>
      </c>
      <c r="AE13" s="20">
        <v>771</v>
      </c>
      <c r="AF13" s="20">
        <v>169</v>
      </c>
      <c r="AG13" s="20">
        <v>215</v>
      </c>
      <c r="AH13" s="20">
        <v>0</v>
      </c>
      <c r="AI13" s="20">
        <v>0</v>
      </c>
      <c r="AJ13" s="20">
        <v>2</v>
      </c>
      <c r="AK13" s="20">
        <v>216</v>
      </c>
      <c r="AL13" s="20">
        <v>22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2</v>
      </c>
      <c r="AT13" s="20">
        <v>0</v>
      </c>
      <c r="AU13" s="20">
        <v>0</v>
      </c>
      <c r="AV13" s="20">
        <v>0</v>
      </c>
      <c r="AW13" s="20">
        <v>3</v>
      </c>
      <c r="AX13" s="20">
        <v>0</v>
      </c>
    </row>
    <row r="14" spans="2:50" ht="20.100000000000001" customHeight="1" thickBot="1" x14ac:dyDescent="0.25">
      <c r="B14" s="4" t="s">
        <v>24</v>
      </c>
      <c r="C14" s="20">
        <v>2994</v>
      </c>
      <c r="D14" s="20">
        <v>420</v>
      </c>
      <c r="E14" s="20">
        <v>79</v>
      </c>
      <c r="F14" s="20">
        <v>21</v>
      </c>
      <c r="G14" s="20">
        <v>3818</v>
      </c>
      <c r="H14" s="20">
        <v>560</v>
      </c>
      <c r="I14" s="20">
        <v>907</v>
      </c>
      <c r="J14" s="20">
        <v>147</v>
      </c>
      <c r="K14" s="20">
        <v>0</v>
      </c>
      <c r="L14" s="20">
        <v>0</v>
      </c>
      <c r="M14" s="20">
        <v>1025</v>
      </c>
      <c r="N14" s="20">
        <v>7</v>
      </c>
      <c r="O14" s="20">
        <v>8</v>
      </c>
      <c r="P14" s="20">
        <v>0</v>
      </c>
      <c r="Q14" s="20">
        <v>0</v>
      </c>
      <c r="R14" s="20">
        <v>0</v>
      </c>
      <c r="S14" s="20">
        <v>9</v>
      </c>
      <c r="T14" s="20">
        <v>3</v>
      </c>
      <c r="U14" s="20">
        <v>1302</v>
      </c>
      <c r="V14" s="20">
        <v>270</v>
      </c>
      <c r="W14" s="20">
        <v>78</v>
      </c>
      <c r="X14" s="20">
        <v>11</v>
      </c>
      <c r="Y14" s="20">
        <v>1879</v>
      </c>
      <c r="Z14" s="20">
        <v>378</v>
      </c>
      <c r="AA14" s="20">
        <v>669</v>
      </c>
      <c r="AB14" s="20">
        <v>0</v>
      </c>
      <c r="AC14" s="20">
        <v>0</v>
      </c>
      <c r="AD14" s="20">
        <v>7</v>
      </c>
      <c r="AE14" s="20">
        <v>784</v>
      </c>
      <c r="AF14" s="20">
        <v>160</v>
      </c>
      <c r="AG14" s="20">
        <v>106</v>
      </c>
      <c r="AH14" s="20">
        <v>3</v>
      </c>
      <c r="AI14" s="20">
        <v>1</v>
      </c>
      <c r="AJ14" s="20">
        <v>3</v>
      </c>
      <c r="AK14" s="20">
        <v>120</v>
      </c>
      <c r="AL14" s="20">
        <v>11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2</v>
      </c>
      <c r="AT14" s="20">
        <v>0</v>
      </c>
      <c r="AU14" s="20">
        <v>0</v>
      </c>
      <c r="AV14" s="20">
        <v>0</v>
      </c>
      <c r="AW14" s="20">
        <v>1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5234</v>
      </c>
      <c r="D15" s="20">
        <v>2712</v>
      </c>
      <c r="E15" s="20">
        <v>134</v>
      </c>
      <c r="F15" s="20">
        <v>4</v>
      </c>
      <c r="G15" s="20">
        <v>8112</v>
      </c>
      <c r="H15" s="20">
        <v>2126</v>
      </c>
      <c r="I15" s="20">
        <v>2122</v>
      </c>
      <c r="J15" s="20">
        <v>224</v>
      </c>
      <c r="K15" s="20">
        <v>0</v>
      </c>
      <c r="L15" s="20">
        <v>2</v>
      </c>
      <c r="M15" s="20">
        <v>2346</v>
      </c>
      <c r="N15" s="20">
        <v>7</v>
      </c>
      <c r="O15" s="20">
        <v>12</v>
      </c>
      <c r="P15" s="20">
        <v>0</v>
      </c>
      <c r="Q15" s="20">
        <v>0</v>
      </c>
      <c r="R15" s="20">
        <v>0</v>
      </c>
      <c r="S15" s="20">
        <v>11</v>
      </c>
      <c r="T15" s="20">
        <v>10</v>
      </c>
      <c r="U15" s="20">
        <v>1928</v>
      </c>
      <c r="V15" s="20">
        <v>2487</v>
      </c>
      <c r="W15" s="20">
        <v>134</v>
      </c>
      <c r="X15" s="20">
        <v>1</v>
      </c>
      <c r="Y15" s="20">
        <v>4598</v>
      </c>
      <c r="Z15" s="20">
        <v>1628</v>
      </c>
      <c r="AA15" s="20">
        <v>958</v>
      </c>
      <c r="AB15" s="20">
        <v>0</v>
      </c>
      <c r="AC15" s="20">
        <v>0</v>
      </c>
      <c r="AD15" s="20">
        <v>1</v>
      </c>
      <c r="AE15" s="20">
        <v>936</v>
      </c>
      <c r="AF15" s="20">
        <v>443</v>
      </c>
      <c r="AG15" s="20">
        <v>211</v>
      </c>
      <c r="AH15" s="20">
        <v>1</v>
      </c>
      <c r="AI15" s="20">
        <v>0</v>
      </c>
      <c r="AJ15" s="20">
        <v>0</v>
      </c>
      <c r="AK15" s="20">
        <v>221</v>
      </c>
      <c r="AL15" s="20">
        <v>35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3</v>
      </c>
      <c r="AT15" s="20">
        <v>0</v>
      </c>
      <c r="AU15" s="20">
        <v>0</v>
      </c>
      <c r="AV15" s="20">
        <v>0</v>
      </c>
      <c r="AW15" s="20">
        <v>0</v>
      </c>
      <c r="AX15" s="20">
        <v>3</v>
      </c>
    </row>
    <row r="16" spans="2:50" ht="20.100000000000001" customHeight="1" thickBot="1" x14ac:dyDescent="0.25">
      <c r="B16" s="4" t="s">
        <v>26</v>
      </c>
      <c r="C16" s="20">
        <v>8457</v>
      </c>
      <c r="D16" s="20">
        <v>2012</v>
      </c>
      <c r="E16" s="20">
        <v>629</v>
      </c>
      <c r="F16" s="20">
        <v>63</v>
      </c>
      <c r="G16" s="20">
        <v>10921</v>
      </c>
      <c r="H16" s="20">
        <v>1812</v>
      </c>
      <c r="I16" s="20">
        <v>3919</v>
      </c>
      <c r="J16" s="20">
        <v>785</v>
      </c>
      <c r="K16" s="20">
        <v>57</v>
      </c>
      <c r="L16" s="20">
        <v>15</v>
      </c>
      <c r="M16" s="20">
        <v>4792</v>
      </c>
      <c r="N16" s="20">
        <v>6</v>
      </c>
      <c r="O16" s="20">
        <v>9</v>
      </c>
      <c r="P16" s="20">
        <v>0</v>
      </c>
      <c r="Q16" s="20">
        <v>0</v>
      </c>
      <c r="R16" s="20">
        <v>0</v>
      </c>
      <c r="S16" s="20">
        <v>12</v>
      </c>
      <c r="T16" s="20">
        <v>1</v>
      </c>
      <c r="U16" s="20">
        <v>2867</v>
      </c>
      <c r="V16" s="20">
        <v>1146</v>
      </c>
      <c r="W16" s="20">
        <v>570</v>
      </c>
      <c r="X16" s="20">
        <v>26</v>
      </c>
      <c r="Y16" s="20">
        <v>4390</v>
      </c>
      <c r="Z16" s="20">
        <v>1324</v>
      </c>
      <c r="AA16" s="20">
        <v>831</v>
      </c>
      <c r="AB16" s="20">
        <v>0</v>
      </c>
      <c r="AC16" s="20">
        <v>0</v>
      </c>
      <c r="AD16" s="20">
        <v>17</v>
      </c>
      <c r="AE16" s="20">
        <v>773</v>
      </c>
      <c r="AF16" s="20">
        <v>417</v>
      </c>
      <c r="AG16" s="20">
        <v>830</v>
      </c>
      <c r="AH16" s="20">
        <v>81</v>
      </c>
      <c r="AI16" s="20">
        <v>2</v>
      </c>
      <c r="AJ16" s="20">
        <v>5</v>
      </c>
      <c r="AK16" s="20">
        <v>951</v>
      </c>
      <c r="AL16" s="20">
        <v>61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1</v>
      </c>
      <c r="AT16" s="20">
        <v>0</v>
      </c>
      <c r="AU16" s="20">
        <v>0</v>
      </c>
      <c r="AV16" s="20">
        <v>0</v>
      </c>
      <c r="AW16" s="20">
        <v>3</v>
      </c>
      <c r="AX16" s="20">
        <v>3</v>
      </c>
    </row>
    <row r="17" spans="2:50" ht="20.100000000000001" customHeight="1" thickBot="1" x14ac:dyDescent="0.25">
      <c r="B17" s="4" t="s">
        <v>27</v>
      </c>
      <c r="C17" s="20">
        <v>2075</v>
      </c>
      <c r="D17" s="20">
        <v>236</v>
      </c>
      <c r="E17" s="20">
        <v>33</v>
      </c>
      <c r="F17" s="20">
        <v>38</v>
      </c>
      <c r="G17" s="20">
        <v>2334</v>
      </c>
      <c r="H17" s="20">
        <v>352</v>
      </c>
      <c r="I17" s="20">
        <v>579</v>
      </c>
      <c r="J17" s="20">
        <v>153</v>
      </c>
      <c r="K17" s="20">
        <v>2</v>
      </c>
      <c r="L17" s="20">
        <v>1</v>
      </c>
      <c r="M17" s="20">
        <v>728</v>
      </c>
      <c r="N17" s="20">
        <v>10</v>
      </c>
      <c r="O17" s="20">
        <v>1</v>
      </c>
      <c r="P17" s="20">
        <v>1</v>
      </c>
      <c r="Q17" s="20">
        <v>0</v>
      </c>
      <c r="R17" s="20">
        <v>0</v>
      </c>
      <c r="S17" s="20">
        <v>1</v>
      </c>
      <c r="T17" s="20">
        <v>3</v>
      </c>
      <c r="U17" s="20">
        <v>1096</v>
      </c>
      <c r="V17" s="20">
        <v>81</v>
      </c>
      <c r="W17" s="20">
        <v>31</v>
      </c>
      <c r="X17" s="20">
        <v>23</v>
      </c>
      <c r="Y17" s="20">
        <v>1224</v>
      </c>
      <c r="Z17" s="20">
        <v>225</v>
      </c>
      <c r="AA17" s="20">
        <v>317</v>
      </c>
      <c r="AB17" s="20">
        <v>0</v>
      </c>
      <c r="AC17" s="20">
        <v>0</v>
      </c>
      <c r="AD17" s="20">
        <v>14</v>
      </c>
      <c r="AE17" s="20">
        <v>292</v>
      </c>
      <c r="AF17" s="20">
        <v>96</v>
      </c>
      <c r="AG17" s="20">
        <v>82</v>
      </c>
      <c r="AH17" s="20">
        <v>1</v>
      </c>
      <c r="AI17" s="20">
        <v>0</v>
      </c>
      <c r="AJ17" s="20">
        <v>0</v>
      </c>
      <c r="AK17" s="20">
        <v>88</v>
      </c>
      <c r="AL17" s="20">
        <v>18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1</v>
      </c>
      <c r="AX17" s="20">
        <v>0</v>
      </c>
    </row>
    <row r="18" spans="2:50" ht="20.100000000000001" customHeight="1" thickBot="1" x14ac:dyDescent="0.25">
      <c r="B18" s="4" t="s">
        <v>28</v>
      </c>
      <c r="C18" s="20">
        <v>6580</v>
      </c>
      <c r="D18" s="20">
        <v>340</v>
      </c>
      <c r="E18" s="20">
        <v>78</v>
      </c>
      <c r="F18" s="20">
        <v>17</v>
      </c>
      <c r="G18" s="20">
        <v>6788</v>
      </c>
      <c r="H18" s="20">
        <v>1968</v>
      </c>
      <c r="I18" s="20">
        <v>1799</v>
      </c>
      <c r="J18" s="20">
        <v>97</v>
      </c>
      <c r="K18" s="20">
        <v>15</v>
      </c>
      <c r="L18" s="20">
        <v>1</v>
      </c>
      <c r="M18" s="20">
        <v>1911</v>
      </c>
      <c r="N18" s="20">
        <v>44</v>
      </c>
      <c r="O18" s="20">
        <v>7</v>
      </c>
      <c r="P18" s="20">
        <v>0</v>
      </c>
      <c r="Q18" s="20">
        <v>0</v>
      </c>
      <c r="R18" s="20">
        <v>1</v>
      </c>
      <c r="S18" s="20">
        <v>11</v>
      </c>
      <c r="T18" s="20">
        <v>6</v>
      </c>
      <c r="U18" s="20">
        <v>3297</v>
      </c>
      <c r="V18" s="20">
        <v>237</v>
      </c>
      <c r="W18" s="20">
        <v>63</v>
      </c>
      <c r="X18" s="20">
        <v>13</v>
      </c>
      <c r="Y18" s="20">
        <v>3382</v>
      </c>
      <c r="Z18" s="20">
        <v>1361</v>
      </c>
      <c r="AA18" s="20">
        <v>1273</v>
      </c>
      <c r="AB18" s="20">
        <v>0</v>
      </c>
      <c r="AC18" s="20">
        <v>0</v>
      </c>
      <c r="AD18" s="20">
        <v>2</v>
      </c>
      <c r="AE18" s="20">
        <v>1290</v>
      </c>
      <c r="AF18" s="20">
        <v>504</v>
      </c>
      <c r="AG18" s="20">
        <v>200</v>
      </c>
      <c r="AH18" s="20">
        <v>6</v>
      </c>
      <c r="AI18" s="20">
        <v>0</v>
      </c>
      <c r="AJ18" s="20">
        <v>0</v>
      </c>
      <c r="AK18" s="20">
        <v>192</v>
      </c>
      <c r="AL18" s="20">
        <v>50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4</v>
      </c>
      <c r="AT18" s="20">
        <v>0</v>
      </c>
      <c r="AU18" s="20">
        <v>0</v>
      </c>
      <c r="AV18" s="20">
        <v>0</v>
      </c>
      <c r="AW18" s="20">
        <v>2</v>
      </c>
      <c r="AX18" s="20">
        <v>3</v>
      </c>
    </row>
    <row r="19" spans="2:50" ht="20.100000000000001" customHeight="1" thickBot="1" x14ac:dyDescent="0.25">
      <c r="B19" s="4" t="s">
        <v>29</v>
      </c>
      <c r="C19" s="20">
        <v>7836</v>
      </c>
      <c r="D19" s="20">
        <v>633</v>
      </c>
      <c r="E19" s="20">
        <v>332</v>
      </c>
      <c r="F19" s="20">
        <v>69</v>
      </c>
      <c r="G19" s="20">
        <v>8697</v>
      </c>
      <c r="H19" s="20">
        <v>3000</v>
      </c>
      <c r="I19" s="20">
        <v>2481</v>
      </c>
      <c r="J19" s="20">
        <v>240</v>
      </c>
      <c r="K19" s="20">
        <v>10</v>
      </c>
      <c r="L19" s="20">
        <v>0</v>
      </c>
      <c r="M19" s="20">
        <v>2721</v>
      </c>
      <c r="N19" s="20">
        <v>25</v>
      </c>
      <c r="O19" s="20">
        <v>4</v>
      </c>
      <c r="P19" s="20">
        <v>0</v>
      </c>
      <c r="Q19" s="20">
        <v>0</v>
      </c>
      <c r="R19" s="20">
        <v>0</v>
      </c>
      <c r="S19" s="20">
        <v>5</v>
      </c>
      <c r="T19" s="20">
        <v>7</v>
      </c>
      <c r="U19" s="20">
        <v>3644</v>
      </c>
      <c r="V19" s="20">
        <v>390</v>
      </c>
      <c r="W19" s="20">
        <v>320</v>
      </c>
      <c r="X19" s="20">
        <v>54</v>
      </c>
      <c r="Y19" s="20">
        <v>4473</v>
      </c>
      <c r="Z19" s="20">
        <v>1842</v>
      </c>
      <c r="AA19" s="20">
        <v>1468</v>
      </c>
      <c r="AB19" s="20">
        <v>0</v>
      </c>
      <c r="AC19" s="20">
        <v>0</v>
      </c>
      <c r="AD19" s="20">
        <v>15</v>
      </c>
      <c r="AE19" s="20">
        <v>1236</v>
      </c>
      <c r="AF19" s="20">
        <v>1064</v>
      </c>
      <c r="AG19" s="20">
        <v>236</v>
      </c>
      <c r="AH19" s="20">
        <v>3</v>
      </c>
      <c r="AI19" s="20">
        <v>2</v>
      </c>
      <c r="AJ19" s="20">
        <v>0</v>
      </c>
      <c r="AK19" s="20">
        <v>261</v>
      </c>
      <c r="AL19" s="20">
        <v>57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3</v>
      </c>
      <c r="AT19" s="20">
        <v>0</v>
      </c>
      <c r="AU19" s="20">
        <v>0</v>
      </c>
      <c r="AV19" s="20">
        <v>0</v>
      </c>
      <c r="AW19" s="20">
        <v>1</v>
      </c>
      <c r="AX19" s="20">
        <v>5</v>
      </c>
    </row>
    <row r="20" spans="2:50" ht="20.100000000000001" customHeight="1" thickBot="1" x14ac:dyDescent="0.25">
      <c r="B20" s="4" t="s">
        <v>30</v>
      </c>
      <c r="C20" s="20">
        <v>28311</v>
      </c>
      <c r="D20" s="20">
        <v>2118</v>
      </c>
      <c r="E20" s="20">
        <v>1218</v>
      </c>
      <c r="F20" s="20">
        <v>162</v>
      </c>
      <c r="G20" s="20">
        <v>32122</v>
      </c>
      <c r="H20" s="20">
        <v>8079</v>
      </c>
      <c r="I20" s="20">
        <v>9335</v>
      </c>
      <c r="J20" s="20">
        <v>1040</v>
      </c>
      <c r="K20" s="20">
        <v>47</v>
      </c>
      <c r="L20" s="20">
        <v>12</v>
      </c>
      <c r="M20" s="20">
        <v>10420</v>
      </c>
      <c r="N20" s="20">
        <v>40</v>
      </c>
      <c r="O20" s="20">
        <v>113</v>
      </c>
      <c r="P20" s="20">
        <v>0</v>
      </c>
      <c r="Q20" s="20">
        <v>0</v>
      </c>
      <c r="R20" s="20">
        <v>8</v>
      </c>
      <c r="S20" s="20">
        <v>115</v>
      </c>
      <c r="T20" s="20">
        <v>94</v>
      </c>
      <c r="U20" s="20">
        <v>11402</v>
      </c>
      <c r="V20" s="20">
        <v>1076</v>
      </c>
      <c r="W20" s="20">
        <v>1170</v>
      </c>
      <c r="X20" s="20">
        <v>115</v>
      </c>
      <c r="Y20" s="20">
        <v>13865</v>
      </c>
      <c r="Z20" s="20">
        <v>5305</v>
      </c>
      <c r="AA20" s="20">
        <v>6768</v>
      </c>
      <c r="AB20" s="20">
        <v>0</v>
      </c>
      <c r="AC20" s="20">
        <v>0</v>
      </c>
      <c r="AD20" s="20">
        <v>22</v>
      </c>
      <c r="AE20" s="20">
        <v>7021</v>
      </c>
      <c r="AF20" s="20">
        <v>2427</v>
      </c>
      <c r="AG20" s="20">
        <v>662</v>
      </c>
      <c r="AH20" s="20">
        <v>2</v>
      </c>
      <c r="AI20" s="20">
        <v>1</v>
      </c>
      <c r="AJ20" s="20">
        <v>5</v>
      </c>
      <c r="AK20" s="20">
        <v>667</v>
      </c>
      <c r="AL20" s="20">
        <v>161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31</v>
      </c>
      <c r="AT20" s="20">
        <v>0</v>
      </c>
      <c r="AU20" s="20">
        <v>0</v>
      </c>
      <c r="AV20" s="20">
        <v>0</v>
      </c>
      <c r="AW20" s="20">
        <v>34</v>
      </c>
      <c r="AX20" s="20">
        <v>52</v>
      </c>
    </row>
    <row r="21" spans="2:50" ht="20.100000000000001" customHeight="1" thickBot="1" x14ac:dyDescent="0.25">
      <c r="B21" s="4" t="s">
        <v>31</v>
      </c>
      <c r="C21" s="20">
        <v>28381</v>
      </c>
      <c r="D21" s="20">
        <v>1060</v>
      </c>
      <c r="E21" s="20">
        <v>956</v>
      </c>
      <c r="F21" s="20">
        <v>528</v>
      </c>
      <c r="G21" s="20">
        <v>31285</v>
      </c>
      <c r="H21" s="20">
        <v>5948</v>
      </c>
      <c r="I21" s="20">
        <v>6489</v>
      </c>
      <c r="J21" s="20">
        <v>452</v>
      </c>
      <c r="K21" s="20">
        <v>9</v>
      </c>
      <c r="L21" s="20">
        <v>94</v>
      </c>
      <c r="M21" s="20">
        <v>7042</v>
      </c>
      <c r="N21" s="20">
        <v>43</v>
      </c>
      <c r="O21" s="20">
        <v>66</v>
      </c>
      <c r="P21" s="20">
        <v>0</v>
      </c>
      <c r="Q21" s="20">
        <v>0</v>
      </c>
      <c r="R21" s="20">
        <v>2</v>
      </c>
      <c r="S21" s="20">
        <v>54</v>
      </c>
      <c r="T21" s="20">
        <v>40</v>
      </c>
      <c r="U21" s="20">
        <v>16182</v>
      </c>
      <c r="V21" s="20">
        <v>592</v>
      </c>
      <c r="W21" s="20">
        <v>944</v>
      </c>
      <c r="X21" s="20">
        <v>318</v>
      </c>
      <c r="Y21" s="20">
        <v>18376</v>
      </c>
      <c r="Z21" s="20">
        <v>3689</v>
      </c>
      <c r="AA21" s="20">
        <v>4570</v>
      </c>
      <c r="AB21" s="20">
        <v>0</v>
      </c>
      <c r="AC21" s="20">
        <v>0</v>
      </c>
      <c r="AD21" s="20">
        <v>107</v>
      </c>
      <c r="AE21" s="20">
        <v>4688</v>
      </c>
      <c r="AF21" s="20">
        <v>1911</v>
      </c>
      <c r="AG21" s="20">
        <v>1044</v>
      </c>
      <c r="AH21" s="20">
        <v>15</v>
      </c>
      <c r="AI21" s="20">
        <v>3</v>
      </c>
      <c r="AJ21" s="20">
        <v>6</v>
      </c>
      <c r="AK21" s="20">
        <v>1104</v>
      </c>
      <c r="AL21" s="20">
        <v>238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30</v>
      </c>
      <c r="AT21" s="20">
        <v>1</v>
      </c>
      <c r="AU21" s="20">
        <v>0</v>
      </c>
      <c r="AV21" s="20">
        <v>1</v>
      </c>
      <c r="AW21" s="20">
        <v>21</v>
      </c>
      <c r="AX21" s="20">
        <v>27</v>
      </c>
    </row>
    <row r="22" spans="2:50" ht="20.100000000000001" customHeight="1" thickBot="1" x14ac:dyDescent="0.25">
      <c r="B22" s="4" t="s">
        <v>32</v>
      </c>
      <c r="C22" s="20">
        <v>2813</v>
      </c>
      <c r="D22" s="20">
        <v>484</v>
      </c>
      <c r="E22" s="20">
        <v>52</v>
      </c>
      <c r="F22" s="20">
        <v>13</v>
      </c>
      <c r="G22" s="20">
        <v>3306</v>
      </c>
      <c r="H22" s="20">
        <v>971</v>
      </c>
      <c r="I22" s="20">
        <v>693</v>
      </c>
      <c r="J22" s="20">
        <v>104</v>
      </c>
      <c r="K22" s="20">
        <v>0</v>
      </c>
      <c r="L22" s="20">
        <v>1</v>
      </c>
      <c r="M22" s="20">
        <v>789</v>
      </c>
      <c r="N22" s="20">
        <v>10</v>
      </c>
      <c r="O22" s="20">
        <v>2</v>
      </c>
      <c r="P22" s="20">
        <v>3</v>
      </c>
      <c r="Q22" s="20">
        <v>3</v>
      </c>
      <c r="R22" s="20">
        <v>1</v>
      </c>
      <c r="S22" s="20">
        <v>8</v>
      </c>
      <c r="T22" s="20">
        <v>3</v>
      </c>
      <c r="U22" s="20">
        <v>1561</v>
      </c>
      <c r="V22" s="20">
        <v>374</v>
      </c>
      <c r="W22" s="20">
        <v>49</v>
      </c>
      <c r="X22" s="20">
        <v>10</v>
      </c>
      <c r="Y22" s="20">
        <v>1895</v>
      </c>
      <c r="Z22" s="20">
        <v>591</v>
      </c>
      <c r="AA22" s="20">
        <v>433</v>
      </c>
      <c r="AB22" s="20">
        <v>0</v>
      </c>
      <c r="AC22" s="20">
        <v>0</v>
      </c>
      <c r="AD22" s="20">
        <v>1</v>
      </c>
      <c r="AE22" s="20">
        <v>476</v>
      </c>
      <c r="AF22" s="20">
        <v>350</v>
      </c>
      <c r="AG22" s="20">
        <v>124</v>
      </c>
      <c r="AH22" s="20">
        <v>3</v>
      </c>
      <c r="AI22" s="20">
        <v>0</v>
      </c>
      <c r="AJ22" s="20">
        <v>0</v>
      </c>
      <c r="AK22" s="20">
        <v>138</v>
      </c>
      <c r="AL22" s="20">
        <v>17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7291</v>
      </c>
      <c r="D23" s="20">
        <v>1087</v>
      </c>
      <c r="E23" s="20">
        <v>95</v>
      </c>
      <c r="F23" s="20">
        <v>37</v>
      </c>
      <c r="G23" s="20">
        <v>8556</v>
      </c>
      <c r="H23" s="20">
        <v>2703</v>
      </c>
      <c r="I23" s="20">
        <v>1966</v>
      </c>
      <c r="J23" s="20">
        <v>348</v>
      </c>
      <c r="K23" s="20">
        <v>6</v>
      </c>
      <c r="L23" s="20">
        <v>1</v>
      </c>
      <c r="M23" s="20">
        <v>2333</v>
      </c>
      <c r="N23" s="20">
        <v>10</v>
      </c>
      <c r="O23" s="20">
        <v>16</v>
      </c>
      <c r="P23" s="20">
        <v>0</v>
      </c>
      <c r="Q23" s="20">
        <v>1</v>
      </c>
      <c r="R23" s="20">
        <v>0</v>
      </c>
      <c r="S23" s="20">
        <v>18</v>
      </c>
      <c r="T23" s="20">
        <v>16</v>
      </c>
      <c r="U23" s="20">
        <v>3665</v>
      </c>
      <c r="V23" s="20">
        <v>732</v>
      </c>
      <c r="W23" s="20">
        <v>87</v>
      </c>
      <c r="X23" s="20">
        <v>22</v>
      </c>
      <c r="Y23" s="20">
        <v>4533</v>
      </c>
      <c r="Z23" s="20">
        <v>1856</v>
      </c>
      <c r="AA23" s="20">
        <v>1344</v>
      </c>
      <c r="AB23" s="20">
        <v>0</v>
      </c>
      <c r="AC23" s="20">
        <v>0</v>
      </c>
      <c r="AD23" s="20">
        <v>11</v>
      </c>
      <c r="AE23" s="20">
        <v>1355</v>
      </c>
      <c r="AF23" s="20">
        <v>739</v>
      </c>
      <c r="AG23" s="20">
        <v>294</v>
      </c>
      <c r="AH23" s="20">
        <v>7</v>
      </c>
      <c r="AI23" s="20">
        <v>1</v>
      </c>
      <c r="AJ23" s="20">
        <v>3</v>
      </c>
      <c r="AK23" s="20">
        <v>316</v>
      </c>
      <c r="AL23" s="20">
        <v>74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6</v>
      </c>
      <c r="AT23" s="20">
        <v>0</v>
      </c>
      <c r="AU23" s="20">
        <v>0</v>
      </c>
      <c r="AV23" s="20">
        <v>0</v>
      </c>
      <c r="AW23" s="20">
        <v>1</v>
      </c>
      <c r="AX23" s="20">
        <v>8</v>
      </c>
    </row>
    <row r="24" spans="2:50" ht="20.100000000000001" customHeight="1" thickBot="1" x14ac:dyDescent="0.25">
      <c r="B24" s="4" t="s">
        <v>34</v>
      </c>
      <c r="C24" s="20">
        <v>30113</v>
      </c>
      <c r="D24" s="20">
        <v>3364</v>
      </c>
      <c r="E24" s="20">
        <v>1639</v>
      </c>
      <c r="F24" s="20">
        <v>290</v>
      </c>
      <c r="G24" s="20">
        <v>35979</v>
      </c>
      <c r="H24" s="20">
        <v>5007</v>
      </c>
      <c r="I24" s="20">
        <v>7109</v>
      </c>
      <c r="J24" s="20">
        <v>999</v>
      </c>
      <c r="K24" s="20">
        <v>41</v>
      </c>
      <c r="L24" s="20">
        <v>23</v>
      </c>
      <c r="M24" s="20">
        <v>8180</v>
      </c>
      <c r="N24" s="20">
        <v>11</v>
      </c>
      <c r="O24" s="20">
        <v>54</v>
      </c>
      <c r="P24" s="20">
        <v>3</v>
      </c>
      <c r="Q24" s="20">
        <v>0</v>
      </c>
      <c r="R24" s="20">
        <v>7</v>
      </c>
      <c r="S24" s="20">
        <v>69</v>
      </c>
      <c r="T24" s="20">
        <v>39</v>
      </c>
      <c r="U24" s="20">
        <v>16858</v>
      </c>
      <c r="V24" s="20">
        <v>2304</v>
      </c>
      <c r="W24" s="20">
        <v>1583</v>
      </c>
      <c r="X24" s="20">
        <v>204</v>
      </c>
      <c r="Y24" s="20">
        <v>21159</v>
      </c>
      <c r="Z24" s="20">
        <v>3223</v>
      </c>
      <c r="AA24" s="20">
        <v>5474</v>
      </c>
      <c r="AB24" s="20">
        <v>0</v>
      </c>
      <c r="AC24" s="20">
        <v>0</v>
      </c>
      <c r="AD24" s="20">
        <v>44</v>
      </c>
      <c r="AE24" s="20">
        <v>5865</v>
      </c>
      <c r="AF24" s="20">
        <v>1586</v>
      </c>
      <c r="AG24" s="20">
        <v>615</v>
      </c>
      <c r="AH24" s="20">
        <v>58</v>
      </c>
      <c r="AI24" s="20">
        <v>15</v>
      </c>
      <c r="AJ24" s="20">
        <v>12</v>
      </c>
      <c r="AK24" s="20">
        <v>698</v>
      </c>
      <c r="AL24" s="20">
        <v>146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3</v>
      </c>
      <c r="AT24" s="20">
        <v>0</v>
      </c>
      <c r="AU24" s="20">
        <v>0</v>
      </c>
      <c r="AV24" s="20">
        <v>0</v>
      </c>
      <c r="AW24" s="20">
        <v>8</v>
      </c>
      <c r="AX24" s="20">
        <v>2</v>
      </c>
    </row>
    <row r="25" spans="2:50" ht="20.100000000000001" customHeight="1" thickBot="1" x14ac:dyDescent="0.25">
      <c r="B25" s="4" t="s">
        <v>35</v>
      </c>
      <c r="C25" s="20">
        <v>7155</v>
      </c>
      <c r="D25" s="20">
        <v>990</v>
      </c>
      <c r="E25" s="20">
        <v>399</v>
      </c>
      <c r="F25" s="20">
        <v>35</v>
      </c>
      <c r="G25" s="20">
        <v>8460</v>
      </c>
      <c r="H25" s="20">
        <v>1675</v>
      </c>
      <c r="I25" s="20">
        <v>2467</v>
      </c>
      <c r="J25" s="20">
        <v>504</v>
      </c>
      <c r="K25" s="20">
        <v>8</v>
      </c>
      <c r="L25" s="20">
        <v>4</v>
      </c>
      <c r="M25" s="20">
        <v>2977</v>
      </c>
      <c r="N25" s="20">
        <v>7</v>
      </c>
      <c r="O25" s="20">
        <v>12</v>
      </c>
      <c r="P25" s="20">
        <v>0</v>
      </c>
      <c r="Q25" s="20">
        <v>0</v>
      </c>
      <c r="R25" s="20">
        <v>1</v>
      </c>
      <c r="S25" s="20">
        <v>17</v>
      </c>
      <c r="T25" s="20">
        <v>11</v>
      </c>
      <c r="U25" s="20">
        <v>3425</v>
      </c>
      <c r="V25" s="20">
        <v>484</v>
      </c>
      <c r="W25" s="20">
        <v>391</v>
      </c>
      <c r="X25" s="20">
        <v>11</v>
      </c>
      <c r="Y25" s="20">
        <v>4198</v>
      </c>
      <c r="Z25" s="20">
        <v>1162</v>
      </c>
      <c r="AA25" s="20">
        <v>981</v>
      </c>
      <c r="AB25" s="20">
        <v>0</v>
      </c>
      <c r="AC25" s="20">
        <v>0</v>
      </c>
      <c r="AD25" s="20">
        <v>3</v>
      </c>
      <c r="AE25" s="20">
        <v>997</v>
      </c>
      <c r="AF25" s="20">
        <v>427</v>
      </c>
      <c r="AG25" s="20">
        <v>270</v>
      </c>
      <c r="AH25" s="20">
        <v>2</v>
      </c>
      <c r="AI25" s="20">
        <v>0</v>
      </c>
      <c r="AJ25" s="20">
        <v>14</v>
      </c>
      <c r="AK25" s="20">
        <v>269</v>
      </c>
      <c r="AL25" s="20">
        <v>66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2</v>
      </c>
      <c r="AW25" s="20">
        <v>2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1769</v>
      </c>
      <c r="D26" s="20">
        <v>165</v>
      </c>
      <c r="E26" s="20">
        <v>8</v>
      </c>
      <c r="F26" s="20">
        <v>32</v>
      </c>
      <c r="G26" s="20">
        <v>1972</v>
      </c>
      <c r="H26" s="20">
        <v>657</v>
      </c>
      <c r="I26" s="20">
        <v>337</v>
      </c>
      <c r="J26" s="20">
        <v>19</v>
      </c>
      <c r="K26" s="20">
        <v>0</v>
      </c>
      <c r="L26" s="20">
        <v>7</v>
      </c>
      <c r="M26" s="20">
        <v>361</v>
      </c>
      <c r="N26" s="20">
        <v>4</v>
      </c>
      <c r="O26" s="20">
        <v>2</v>
      </c>
      <c r="P26" s="20">
        <v>0</v>
      </c>
      <c r="Q26" s="20">
        <v>0</v>
      </c>
      <c r="R26" s="20">
        <v>2</v>
      </c>
      <c r="S26" s="20">
        <v>4</v>
      </c>
      <c r="T26" s="20">
        <v>8</v>
      </c>
      <c r="U26" s="20">
        <v>1132</v>
      </c>
      <c r="V26" s="20">
        <v>145</v>
      </c>
      <c r="W26" s="20">
        <v>8</v>
      </c>
      <c r="X26" s="20">
        <v>4</v>
      </c>
      <c r="Y26" s="20">
        <v>1239</v>
      </c>
      <c r="Z26" s="20">
        <v>524</v>
      </c>
      <c r="AA26" s="20">
        <v>240</v>
      </c>
      <c r="AB26" s="20">
        <v>0</v>
      </c>
      <c r="AC26" s="20">
        <v>0</v>
      </c>
      <c r="AD26" s="20">
        <v>13</v>
      </c>
      <c r="AE26" s="20">
        <v>296</v>
      </c>
      <c r="AF26" s="20">
        <v>113</v>
      </c>
      <c r="AG26" s="20">
        <v>58</v>
      </c>
      <c r="AH26" s="20">
        <v>1</v>
      </c>
      <c r="AI26" s="20">
        <v>0</v>
      </c>
      <c r="AJ26" s="20">
        <v>6</v>
      </c>
      <c r="AK26" s="20">
        <v>72</v>
      </c>
      <c r="AL26" s="20">
        <v>8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</row>
    <row r="27" spans="2:50" ht="20.100000000000001" customHeight="1" thickBot="1" x14ac:dyDescent="0.25">
      <c r="B27" s="5" t="s">
        <v>37</v>
      </c>
      <c r="C27" s="20">
        <v>6596</v>
      </c>
      <c r="D27" s="20">
        <v>756</v>
      </c>
      <c r="E27" s="20">
        <v>143</v>
      </c>
      <c r="F27" s="20">
        <v>130</v>
      </c>
      <c r="G27" s="20">
        <v>7951</v>
      </c>
      <c r="H27" s="20">
        <v>2451</v>
      </c>
      <c r="I27" s="20">
        <v>1972</v>
      </c>
      <c r="J27" s="20">
        <v>377</v>
      </c>
      <c r="K27" s="20">
        <v>1</v>
      </c>
      <c r="L27" s="20">
        <v>14</v>
      </c>
      <c r="M27" s="20">
        <v>2359</v>
      </c>
      <c r="N27" s="20">
        <v>21</v>
      </c>
      <c r="O27" s="20">
        <v>33</v>
      </c>
      <c r="P27" s="20">
        <v>0</v>
      </c>
      <c r="Q27" s="20">
        <v>1</v>
      </c>
      <c r="R27" s="20">
        <v>3</v>
      </c>
      <c r="S27" s="20">
        <v>25</v>
      </c>
      <c r="T27" s="20">
        <v>26</v>
      </c>
      <c r="U27" s="20">
        <v>3052</v>
      </c>
      <c r="V27" s="20">
        <v>378</v>
      </c>
      <c r="W27" s="20">
        <v>140</v>
      </c>
      <c r="X27" s="20">
        <v>73</v>
      </c>
      <c r="Y27" s="20">
        <v>3862</v>
      </c>
      <c r="Z27" s="20">
        <v>1838</v>
      </c>
      <c r="AA27" s="20">
        <v>1349</v>
      </c>
      <c r="AB27" s="20">
        <v>0</v>
      </c>
      <c r="AC27" s="20">
        <v>0</v>
      </c>
      <c r="AD27" s="20">
        <v>37</v>
      </c>
      <c r="AE27" s="20">
        <v>1483</v>
      </c>
      <c r="AF27" s="20">
        <v>541</v>
      </c>
      <c r="AG27" s="20">
        <v>189</v>
      </c>
      <c r="AH27" s="20">
        <v>1</v>
      </c>
      <c r="AI27" s="20">
        <v>1</v>
      </c>
      <c r="AJ27" s="20">
        <v>3</v>
      </c>
      <c r="AK27" s="20">
        <v>220</v>
      </c>
      <c r="AL27" s="20">
        <v>24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1</v>
      </c>
      <c r="AT27" s="20">
        <v>0</v>
      </c>
      <c r="AU27" s="20">
        <v>0</v>
      </c>
      <c r="AV27" s="20">
        <v>0</v>
      </c>
      <c r="AW27" s="20">
        <v>2</v>
      </c>
      <c r="AX27" s="20">
        <v>1</v>
      </c>
    </row>
    <row r="28" spans="2:50" ht="20.100000000000001" customHeight="1" thickBot="1" x14ac:dyDescent="0.25">
      <c r="B28" s="6" t="s">
        <v>38</v>
      </c>
      <c r="C28" s="21">
        <v>1113</v>
      </c>
      <c r="D28" s="21">
        <v>52</v>
      </c>
      <c r="E28" s="21">
        <v>1</v>
      </c>
      <c r="F28" s="21">
        <v>0</v>
      </c>
      <c r="G28" s="21">
        <v>1130</v>
      </c>
      <c r="H28" s="21">
        <v>396</v>
      </c>
      <c r="I28" s="21">
        <v>433</v>
      </c>
      <c r="J28" s="21">
        <v>40</v>
      </c>
      <c r="K28" s="21">
        <v>0</v>
      </c>
      <c r="L28" s="21">
        <v>0</v>
      </c>
      <c r="M28" s="21">
        <v>474</v>
      </c>
      <c r="N28" s="21">
        <v>1</v>
      </c>
      <c r="O28" s="21">
        <v>3</v>
      </c>
      <c r="P28" s="21">
        <v>0</v>
      </c>
      <c r="Q28" s="21">
        <v>0</v>
      </c>
      <c r="R28" s="21">
        <v>0</v>
      </c>
      <c r="S28" s="21">
        <v>2</v>
      </c>
      <c r="T28" s="21">
        <v>2</v>
      </c>
      <c r="U28" s="21">
        <v>452</v>
      </c>
      <c r="V28" s="21">
        <v>10</v>
      </c>
      <c r="W28" s="21">
        <v>1</v>
      </c>
      <c r="X28" s="21">
        <v>0</v>
      </c>
      <c r="Y28" s="21">
        <v>439</v>
      </c>
      <c r="Z28" s="21">
        <v>309</v>
      </c>
      <c r="AA28" s="21">
        <v>206</v>
      </c>
      <c r="AB28" s="21">
        <v>0</v>
      </c>
      <c r="AC28" s="21">
        <v>0</v>
      </c>
      <c r="AD28" s="21">
        <v>0</v>
      </c>
      <c r="AE28" s="21">
        <v>196</v>
      </c>
      <c r="AF28" s="21">
        <v>79</v>
      </c>
      <c r="AG28" s="21">
        <v>19</v>
      </c>
      <c r="AH28" s="21">
        <v>2</v>
      </c>
      <c r="AI28" s="21">
        <v>0</v>
      </c>
      <c r="AJ28" s="21">
        <v>0</v>
      </c>
      <c r="AK28" s="21">
        <v>19</v>
      </c>
      <c r="AL28" s="21">
        <v>5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</row>
    <row r="29" spans="2:50" ht="20.100000000000001" customHeight="1" thickBot="1" x14ac:dyDescent="0.25">
      <c r="B29" s="7" t="s">
        <v>39</v>
      </c>
      <c r="C29" s="9">
        <f>SUM(C12:C28)</f>
        <v>188966</v>
      </c>
      <c r="D29" s="9">
        <f t="shared" ref="D29:AX29" si="0">SUM(D12:D28)</f>
        <v>22109</v>
      </c>
      <c r="E29" s="9">
        <f t="shared" si="0"/>
        <v>9408</v>
      </c>
      <c r="F29" s="9">
        <f t="shared" si="0"/>
        <v>1791</v>
      </c>
      <c r="G29" s="9">
        <f t="shared" si="0"/>
        <v>224070</v>
      </c>
      <c r="H29" s="9">
        <f t="shared" si="0"/>
        <v>47222</v>
      </c>
      <c r="I29" s="9">
        <f t="shared" si="0"/>
        <v>54958</v>
      </c>
      <c r="J29" s="9">
        <f t="shared" si="0"/>
        <v>7520</v>
      </c>
      <c r="K29" s="9">
        <f t="shared" si="0"/>
        <v>265</v>
      </c>
      <c r="L29" s="9">
        <f t="shared" si="0"/>
        <v>232</v>
      </c>
      <c r="M29" s="9">
        <f t="shared" si="0"/>
        <v>62932</v>
      </c>
      <c r="N29" s="9">
        <f t="shared" si="0"/>
        <v>332</v>
      </c>
      <c r="O29" s="9">
        <f t="shared" si="0"/>
        <v>394</v>
      </c>
      <c r="P29" s="9">
        <f t="shared" si="0"/>
        <v>7</v>
      </c>
      <c r="Q29" s="9">
        <f t="shared" si="0"/>
        <v>5</v>
      </c>
      <c r="R29" s="9">
        <f t="shared" si="0"/>
        <v>32</v>
      </c>
      <c r="S29" s="9">
        <f t="shared" si="0"/>
        <v>424</v>
      </c>
      <c r="T29" s="9">
        <f t="shared" si="0"/>
        <v>333</v>
      </c>
      <c r="U29" s="9">
        <f t="shared" si="0"/>
        <v>92581</v>
      </c>
      <c r="V29" s="9">
        <f t="shared" si="0"/>
        <v>14374</v>
      </c>
      <c r="W29" s="9">
        <f t="shared" si="0"/>
        <v>9108</v>
      </c>
      <c r="X29" s="9">
        <f t="shared" si="0"/>
        <v>1093</v>
      </c>
      <c r="Y29" s="9">
        <f t="shared" si="0"/>
        <v>118048</v>
      </c>
      <c r="Z29" s="9">
        <f t="shared" si="0"/>
        <v>31519</v>
      </c>
      <c r="AA29" s="9">
        <f t="shared" si="0"/>
        <v>33953</v>
      </c>
      <c r="AB29" s="9">
        <f t="shared" si="0"/>
        <v>0</v>
      </c>
      <c r="AC29" s="9">
        <f t="shared" si="0"/>
        <v>0</v>
      </c>
      <c r="AD29" s="9">
        <f t="shared" si="0"/>
        <v>345</v>
      </c>
      <c r="AE29" s="9">
        <f t="shared" si="0"/>
        <v>35086</v>
      </c>
      <c r="AF29" s="9">
        <f t="shared" si="0"/>
        <v>13566</v>
      </c>
      <c r="AG29" s="9">
        <f t="shared" si="0"/>
        <v>6983</v>
      </c>
      <c r="AH29" s="9">
        <f t="shared" si="0"/>
        <v>207</v>
      </c>
      <c r="AI29" s="9">
        <f t="shared" si="0"/>
        <v>30</v>
      </c>
      <c r="AJ29" s="9">
        <f t="shared" si="0"/>
        <v>85</v>
      </c>
      <c r="AK29" s="9">
        <f t="shared" si="0"/>
        <v>7478</v>
      </c>
      <c r="AL29" s="9">
        <f t="shared" si="0"/>
        <v>1351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97</v>
      </c>
      <c r="AT29" s="9">
        <f t="shared" si="0"/>
        <v>1</v>
      </c>
      <c r="AU29" s="9">
        <f t="shared" si="0"/>
        <v>0</v>
      </c>
      <c r="AV29" s="9">
        <f t="shared" si="0"/>
        <v>4</v>
      </c>
      <c r="AW29" s="9">
        <f t="shared" si="0"/>
        <v>102</v>
      </c>
      <c r="AX29" s="9">
        <f t="shared" si="0"/>
        <v>121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Z47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17" width="15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95" t="s">
        <v>176</v>
      </c>
      <c r="D9" s="95" t="s">
        <v>177</v>
      </c>
      <c r="E9" s="95" t="s">
        <v>178</v>
      </c>
      <c r="F9" s="95" t="s">
        <v>264</v>
      </c>
      <c r="G9" s="97" t="s">
        <v>179</v>
      </c>
      <c r="H9" s="95" t="s">
        <v>201</v>
      </c>
      <c r="I9" s="95" t="s">
        <v>180</v>
      </c>
      <c r="J9" s="95" t="s">
        <v>181</v>
      </c>
      <c r="K9" s="96"/>
      <c r="L9" s="96"/>
      <c r="M9" s="95" t="s">
        <v>182</v>
      </c>
      <c r="N9" s="95" t="s">
        <v>183</v>
      </c>
      <c r="O9" s="95" t="s">
        <v>184</v>
      </c>
      <c r="P9" s="96" t="s">
        <v>185</v>
      </c>
      <c r="Q9" s="96" t="s">
        <v>186</v>
      </c>
      <c r="R9" s="95" t="s">
        <v>187</v>
      </c>
      <c r="S9" s="95" t="s">
        <v>188</v>
      </c>
      <c r="T9" s="95" t="s">
        <v>189</v>
      </c>
      <c r="U9" s="95" t="s">
        <v>190</v>
      </c>
      <c r="V9" s="95" t="s">
        <v>191</v>
      </c>
      <c r="W9" s="95" t="s">
        <v>192</v>
      </c>
      <c r="X9" s="95" t="s">
        <v>193</v>
      </c>
      <c r="Y9" s="95" t="s">
        <v>194</v>
      </c>
      <c r="Z9" s="95" t="s">
        <v>195</v>
      </c>
    </row>
    <row r="10" spans="2:26" ht="73.5" customHeight="1" thickBot="1" x14ac:dyDescent="0.25">
      <c r="B10" s="10"/>
      <c r="C10" s="95"/>
      <c r="D10" s="95"/>
      <c r="E10" s="95"/>
      <c r="F10" s="95"/>
      <c r="G10" s="98"/>
      <c r="H10" s="95"/>
      <c r="I10" s="95"/>
      <c r="J10" s="40" t="s">
        <v>196</v>
      </c>
      <c r="K10" s="40" t="s">
        <v>197</v>
      </c>
      <c r="L10" s="40" t="s">
        <v>198</v>
      </c>
      <c r="M10" s="95"/>
      <c r="N10" s="95"/>
      <c r="O10" s="40" t="s">
        <v>52</v>
      </c>
      <c r="P10" s="40" t="s">
        <v>199</v>
      </c>
      <c r="Q10" s="40" t="s">
        <v>200</v>
      </c>
      <c r="R10" s="95"/>
      <c r="S10" s="95"/>
      <c r="T10" s="95"/>
      <c r="U10" s="95"/>
      <c r="V10" s="95"/>
      <c r="W10" s="95"/>
      <c r="X10" s="95"/>
      <c r="Y10" s="95"/>
      <c r="Z10" s="95"/>
    </row>
    <row r="11" spans="2:26" ht="20.100000000000001" customHeight="1" thickBot="1" x14ac:dyDescent="0.25">
      <c r="B11" s="3" t="s">
        <v>22</v>
      </c>
      <c r="C11" s="19">
        <v>32745</v>
      </c>
      <c r="D11" s="19">
        <v>24514</v>
      </c>
      <c r="E11" s="19">
        <v>8231</v>
      </c>
      <c r="F11" s="19">
        <v>96</v>
      </c>
      <c r="G11" s="19">
        <v>33956</v>
      </c>
      <c r="H11" s="19">
        <v>560</v>
      </c>
      <c r="I11" s="19">
        <v>19</v>
      </c>
      <c r="J11" s="19">
        <v>24481</v>
      </c>
      <c r="K11" s="19">
        <v>333</v>
      </c>
      <c r="L11" s="19">
        <v>3892</v>
      </c>
      <c r="M11" s="19">
        <v>3269</v>
      </c>
      <c r="N11" s="19">
        <v>1402</v>
      </c>
      <c r="O11" s="19">
        <v>1865</v>
      </c>
      <c r="P11" s="19">
        <v>1314</v>
      </c>
      <c r="Q11" s="19">
        <v>551</v>
      </c>
      <c r="R11" s="33">
        <v>8642185</v>
      </c>
      <c r="S11" s="33">
        <v>4383035</v>
      </c>
      <c r="T11" s="68">
        <f>+(G11/R11)*10000</f>
        <v>39.290989489347893</v>
      </c>
      <c r="U11" s="68">
        <f>+G11/S11*10000</f>
        <v>77.471432466316145</v>
      </c>
      <c r="V11" s="68">
        <f>+C11/S11*10000</f>
        <v>74.708506776696964</v>
      </c>
      <c r="W11" s="43">
        <f t="shared" ref="W11:W28" si="0">+O11/G11</f>
        <v>5.4924019319118861E-2</v>
      </c>
      <c r="X11" s="43">
        <f t="shared" ref="X11:X28" si="1">O11/C11</f>
        <v>5.6955260345090852E-2</v>
      </c>
      <c r="Y11" s="43">
        <f>'Órdenes y Medidas'!C14/'Denuncias-Renuncias'!G11</f>
        <v>0.23922134527034986</v>
      </c>
      <c r="Z11" s="43">
        <f>'Órdenes y Medidas'!C14/'Denuncias-Renuncias'!C11</f>
        <v>0.24806840739044128</v>
      </c>
    </row>
    <row r="12" spans="2:26" ht="20.100000000000001" customHeight="1" thickBot="1" x14ac:dyDescent="0.25">
      <c r="B12" s="4" t="s">
        <v>23</v>
      </c>
      <c r="C12" s="20">
        <v>3561</v>
      </c>
      <c r="D12" s="20">
        <v>2133</v>
      </c>
      <c r="E12" s="20">
        <v>1428</v>
      </c>
      <c r="F12" s="20">
        <v>13</v>
      </c>
      <c r="G12" s="20">
        <v>4008</v>
      </c>
      <c r="H12" s="20">
        <v>25</v>
      </c>
      <c r="I12" s="20">
        <v>0</v>
      </c>
      <c r="J12" s="20">
        <v>2347</v>
      </c>
      <c r="K12" s="20">
        <v>78</v>
      </c>
      <c r="L12" s="20">
        <v>1212</v>
      </c>
      <c r="M12" s="20">
        <v>339</v>
      </c>
      <c r="N12" s="20">
        <v>7</v>
      </c>
      <c r="O12" s="20">
        <v>716</v>
      </c>
      <c r="P12" s="20">
        <v>363</v>
      </c>
      <c r="Q12" s="20">
        <v>353</v>
      </c>
      <c r="R12" s="20">
        <v>1326261</v>
      </c>
      <c r="S12" s="20">
        <v>671013</v>
      </c>
      <c r="T12" s="68">
        <f t="shared" ref="T12:T28" si="2">+(G12/R12)*10000</f>
        <v>30.220296005084975</v>
      </c>
      <c r="U12" s="68">
        <f t="shared" ref="U12:U28" si="3">+G12/S12*10000</f>
        <v>59.730586441693383</v>
      </c>
      <c r="V12" s="68">
        <f t="shared" ref="V12:V28" si="4">+C12/S12*10000</f>
        <v>53.069016546624283</v>
      </c>
      <c r="W12" s="44">
        <f t="shared" si="0"/>
        <v>0.17864271457085829</v>
      </c>
      <c r="X12" s="44">
        <f t="shared" si="1"/>
        <v>0.20106711597865767</v>
      </c>
      <c r="Y12" s="44">
        <f>'Órdenes y Medidas'!C15/'Denuncias-Renuncias'!G12</f>
        <v>0.21631736526946108</v>
      </c>
      <c r="Z12" s="44">
        <f>'Órdenes y Medidas'!C15/'Denuncias-Renuncias'!C12</f>
        <v>0.2434709351305813</v>
      </c>
    </row>
    <row r="13" spans="2:26" ht="20.100000000000001" customHeight="1" thickBot="1" x14ac:dyDescent="0.25">
      <c r="B13" s="4" t="s">
        <v>24</v>
      </c>
      <c r="C13" s="20">
        <v>2520</v>
      </c>
      <c r="D13" s="20">
        <v>2010</v>
      </c>
      <c r="E13" s="20">
        <v>510</v>
      </c>
      <c r="F13" s="20">
        <v>32</v>
      </c>
      <c r="G13" s="20">
        <v>2532</v>
      </c>
      <c r="H13" s="20">
        <v>12</v>
      </c>
      <c r="I13" s="20">
        <v>3</v>
      </c>
      <c r="J13" s="20">
        <v>1724</v>
      </c>
      <c r="K13" s="20">
        <v>37</v>
      </c>
      <c r="L13" s="20">
        <v>385</v>
      </c>
      <c r="M13" s="20">
        <v>305</v>
      </c>
      <c r="N13" s="20">
        <v>66</v>
      </c>
      <c r="O13" s="20">
        <v>200</v>
      </c>
      <c r="P13" s="20">
        <v>142</v>
      </c>
      <c r="Q13" s="20">
        <v>58</v>
      </c>
      <c r="R13" s="20">
        <v>1011792</v>
      </c>
      <c r="S13" s="20">
        <v>529127</v>
      </c>
      <c r="T13" s="68">
        <f t="shared" si="2"/>
        <v>25.024906304853172</v>
      </c>
      <c r="U13" s="68">
        <f t="shared" si="3"/>
        <v>47.852405944130616</v>
      </c>
      <c r="V13" s="68">
        <f t="shared" si="4"/>
        <v>47.625617290366968</v>
      </c>
      <c r="W13" s="44">
        <f t="shared" si="0"/>
        <v>7.8988941548183256E-2</v>
      </c>
      <c r="X13" s="44">
        <f t="shared" si="1"/>
        <v>7.9365079365079361E-2</v>
      </c>
      <c r="Y13" s="44">
        <f>'Órdenes y Medidas'!C16/'Denuncias-Renuncias'!G13</f>
        <v>0.25315955766192733</v>
      </c>
      <c r="Z13" s="44">
        <f>'Órdenes y Medidas'!C16/'Denuncias-Renuncias'!C13</f>
        <v>0.25436507936507935</v>
      </c>
    </row>
    <row r="14" spans="2:26" ht="20.100000000000001" customHeight="1" thickBot="1" x14ac:dyDescent="0.25">
      <c r="B14" s="4" t="s">
        <v>25</v>
      </c>
      <c r="C14" s="20">
        <v>6058</v>
      </c>
      <c r="D14" s="20">
        <v>3759</v>
      </c>
      <c r="E14" s="20">
        <v>2299</v>
      </c>
      <c r="F14" s="20">
        <v>37</v>
      </c>
      <c r="G14" s="20">
        <v>6363</v>
      </c>
      <c r="H14" s="20">
        <v>61</v>
      </c>
      <c r="I14" s="20">
        <v>1</v>
      </c>
      <c r="J14" s="20">
        <v>4906</v>
      </c>
      <c r="K14" s="20">
        <v>207</v>
      </c>
      <c r="L14" s="20">
        <v>766</v>
      </c>
      <c r="M14" s="20">
        <v>370</v>
      </c>
      <c r="N14" s="20">
        <v>52</v>
      </c>
      <c r="O14" s="20">
        <v>652</v>
      </c>
      <c r="P14" s="20">
        <v>393</v>
      </c>
      <c r="Q14" s="20">
        <v>259</v>
      </c>
      <c r="R14" s="20">
        <v>1173008</v>
      </c>
      <c r="S14" s="20">
        <v>588155</v>
      </c>
      <c r="T14" s="68">
        <f t="shared" si="2"/>
        <v>54.245154338248334</v>
      </c>
      <c r="U14" s="68">
        <f t="shared" si="3"/>
        <v>108.18576735724426</v>
      </c>
      <c r="V14" s="68">
        <f t="shared" si="4"/>
        <v>103.00005950812286</v>
      </c>
      <c r="W14" s="44">
        <f t="shared" si="0"/>
        <v>0.10246738959610246</v>
      </c>
      <c r="X14" s="44">
        <f t="shared" si="1"/>
        <v>0.10762627930009905</v>
      </c>
      <c r="Y14" s="44">
        <f>'Órdenes y Medidas'!C17/'Denuncias-Renuncias'!G14</f>
        <v>0.14097123998114097</v>
      </c>
      <c r="Z14" s="44">
        <f>'Órdenes y Medidas'!C17/'Denuncias-Renuncias'!C14</f>
        <v>0.14806866952789699</v>
      </c>
    </row>
    <row r="15" spans="2:26" ht="20.100000000000001" customHeight="1" thickBot="1" x14ac:dyDescent="0.25">
      <c r="B15" s="4" t="s">
        <v>26</v>
      </c>
      <c r="C15" s="20">
        <v>8971</v>
      </c>
      <c r="D15" s="20">
        <v>7282</v>
      </c>
      <c r="E15" s="20">
        <v>1689</v>
      </c>
      <c r="F15" s="20">
        <v>12</v>
      </c>
      <c r="G15" s="20">
        <v>9002</v>
      </c>
      <c r="H15" s="20">
        <v>90</v>
      </c>
      <c r="I15" s="20">
        <v>10</v>
      </c>
      <c r="J15" s="20">
        <v>6175</v>
      </c>
      <c r="K15" s="20">
        <v>158</v>
      </c>
      <c r="L15" s="20">
        <v>1067</v>
      </c>
      <c r="M15" s="20">
        <v>1217</v>
      </c>
      <c r="N15" s="20">
        <v>285</v>
      </c>
      <c r="O15" s="20">
        <v>971</v>
      </c>
      <c r="P15" s="20">
        <v>711</v>
      </c>
      <c r="Q15" s="20">
        <v>260</v>
      </c>
      <c r="R15" s="20">
        <v>2172944</v>
      </c>
      <c r="S15" s="20">
        <v>1098764</v>
      </c>
      <c r="T15" s="68">
        <f t="shared" si="2"/>
        <v>41.427666796751325</v>
      </c>
      <c r="U15" s="68">
        <f t="shared" si="3"/>
        <v>81.928421389852602</v>
      </c>
      <c r="V15" s="68">
        <f t="shared" si="4"/>
        <v>81.646286190665151</v>
      </c>
      <c r="W15" s="44">
        <f t="shared" si="0"/>
        <v>0.10786491890690958</v>
      </c>
      <c r="X15" s="44">
        <f t="shared" si="1"/>
        <v>0.10823765466503177</v>
      </c>
      <c r="Y15" s="44">
        <f>'Órdenes y Medidas'!C18/'Denuncias-Renuncias'!G15</f>
        <v>0.20839813374805599</v>
      </c>
      <c r="Z15" s="44">
        <f>'Órdenes y Medidas'!C18/'Denuncias-Renuncias'!C15</f>
        <v>0.20911826998105004</v>
      </c>
    </row>
    <row r="16" spans="2:26" ht="20.100000000000001" customHeight="1" thickBot="1" x14ac:dyDescent="0.25">
      <c r="B16" s="4" t="s">
        <v>27</v>
      </c>
      <c r="C16" s="20">
        <v>1819</v>
      </c>
      <c r="D16" s="20">
        <v>1434</v>
      </c>
      <c r="E16" s="20">
        <v>385</v>
      </c>
      <c r="F16" s="20">
        <v>7</v>
      </c>
      <c r="G16" s="20">
        <v>1898</v>
      </c>
      <c r="H16" s="20">
        <v>10</v>
      </c>
      <c r="I16" s="20">
        <v>2</v>
      </c>
      <c r="J16" s="20">
        <v>1113</v>
      </c>
      <c r="K16" s="20">
        <v>42</v>
      </c>
      <c r="L16" s="20">
        <v>171</v>
      </c>
      <c r="M16" s="20">
        <v>173</v>
      </c>
      <c r="N16" s="20">
        <v>387</v>
      </c>
      <c r="O16" s="20">
        <v>171</v>
      </c>
      <c r="P16" s="20">
        <v>133</v>
      </c>
      <c r="Q16" s="20">
        <v>38</v>
      </c>
      <c r="R16" s="20">
        <v>584507</v>
      </c>
      <c r="S16" s="20">
        <v>301129</v>
      </c>
      <c r="T16" s="68">
        <f t="shared" si="2"/>
        <v>32.47180957627539</v>
      </c>
      <c r="U16" s="68">
        <f t="shared" si="3"/>
        <v>63.029465777125424</v>
      </c>
      <c r="V16" s="68">
        <f t="shared" si="4"/>
        <v>60.406005399679202</v>
      </c>
      <c r="W16" s="44">
        <f t="shared" si="0"/>
        <v>9.0094836670179132E-2</v>
      </c>
      <c r="X16" s="44">
        <f t="shared" si="1"/>
        <v>9.4007696536558549E-2</v>
      </c>
      <c r="Y16" s="44">
        <f>'Órdenes y Medidas'!C19/'Denuncias-Renuncias'!G16</f>
        <v>0.19178082191780821</v>
      </c>
      <c r="Z16" s="44">
        <f>'Órdenes y Medidas'!C19/'Denuncias-Renuncias'!C16</f>
        <v>0.20010995052226499</v>
      </c>
    </row>
    <row r="17" spans="2:26" ht="20.100000000000001" customHeight="1" thickBot="1" x14ac:dyDescent="0.25">
      <c r="B17" s="4" t="s">
        <v>28</v>
      </c>
      <c r="C17" s="20">
        <v>5159</v>
      </c>
      <c r="D17" s="20">
        <v>3765</v>
      </c>
      <c r="E17" s="20">
        <v>1394</v>
      </c>
      <c r="F17" s="20">
        <v>13</v>
      </c>
      <c r="G17" s="20">
        <v>5170</v>
      </c>
      <c r="H17" s="20">
        <v>59</v>
      </c>
      <c r="I17" s="20">
        <v>9</v>
      </c>
      <c r="J17" s="20">
        <v>4276</v>
      </c>
      <c r="K17" s="20">
        <v>53</v>
      </c>
      <c r="L17" s="20">
        <v>575</v>
      </c>
      <c r="M17" s="20">
        <v>177</v>
      </c>
      <c r="N17" s="20">
        <v>21</v>
      </c>
      <c r="O17" s="20">
        <v>474</v>
      </c>
      <c r="P17" s="20">
        <v>225</v>
      </c>
      <c r="Q17" s="20">
        <v>249</v>
      </c>
      <c r="R17" s="20">
        <v>2383139</v>
      </c>
      <c r="S17" s="20">
        <v>1210025</v>
      </c>
      <c r="T17" s="68">
        <f t="shared" si="2"/>
        <v>21.694076593937663</v>
      </c>
      <c r="U17" s="68">
        <f t="shared" si="3"/>
        <v>42.726389950620856</v>
      </c>
      <c r="V17" s="68">
        <f t="shared" si="4"/>
        <v>42.635482737959961</v>
      </c>
      <c r="W17" s="44">
        <f t="shared" si="0"/>
        <v>9.1682785299806571E-2</v>
      </c>
      <c r="X17" s="44">
        <f t="shared" si="1"/>
        <v>9.1878270982748589E-2</v>
      </c>
      <c r="Y17" s="44">
        <f>'Órdenes y Medidas'!C20/'Denuncias-Renuncias'!G17</f>
        <v>0.30096711798839459</v>
      </c>
      <c r="Z17" s="44">
        <f>'Órdenes y Medidas'!C20/'Denuncias-Renuncias'!C17</f>
        <v>0.30160883892227175</v>
      </c>
    </row>
    <row r="18" spans="2:26" ht="20.100000000000001" customHeight="1" thickBot="1" x14ac:dyDescent="0.25">
      <c r="B18" s="4" t="s">
        <v>29</v>
      </c>
      <c r="C18" s="20">
        <v>6412</v>
      </c>
      <c r="D18" s="20">
        <v>4479</v>
      </c>
      <c r="E18" s="20">
        <v>1933</v>
      </c>
      <c r="F18" s="20">
        <v>12</v>
      </c>
      <c r="G18" s="20">
        <v>6543</v>
      </c>
      <c r="H18" s="20">
        <v>45</v>
      </c>
      <c r="I18" s="20">
        <v>5</v>
      </c>
      <c r="J18" s="20">
        <v>4933</v>
      </c>
      <c r="K18" s="20">
        <v>102</v>
      </c>
      <c r="L18" s="20">
        <v>479</v>
      </c>
      <c r="M18" s="20">
        <v>401</v>
      </c>
      <c r="N18" s="20">
        <v>578</v>
      </c>
      <c r="O18" s="20">
        <v>446</v>
      </c>
      <c r="P18" s="20">
        <v>320</v>
      </c>
      <c r="Q18" s="20">
        <v>126</v>
      </c>
      <c r="R18" s="20">
        <v>2049562</v>
      </c>
      <c r="S18" s="20">
        <v>1023434</v>
      </c>
      <c r="T18" s="68">
        <f t="shared" si="2"/>
        <v>31.923893983202266</v>
      </c>
      <c r="U18" s="68">
        <f t="shared" si="3"/>
        <v>63.931821690504712</v>
      </c>
      <c r="V18" s="68">
        <f t="shared" si="4"/>
        <v>62.651817313085161</v>
      </c>
      <c r="W18" s="44">
        <f t="shared" si="0"/>
        <v>6.8164450557848089E-2</v>
      </c>
      <c r="X18" s="44">
        <f t="shared" si="1"/>
        <v>6.9557080474111035E-2</v>
      </c>
      <c r="Y18" s="44">
        <f>'Órdenes y Medidas'!C21/'Denuncias-Renuncias'!G18</f>
        <v>0.2405624331346477</v>
      </c>
      <c r="Z18" s="44">
        <f>'Órdenes y Medidas'!C21/'Denuncias-Renuncias'!C18</f>
        <v>0.24547723019338741</v>
      </c>
    </row>
    <row r="19" spans="2:26" ht="20.100000000000001" customHeight="1" thickBot="1" x14ac:dyDescent="0.25">
      <c r="B19" s="4" t="s">
        <v>30</v>
      </c>
      <c r="C19" s="20">
        <v>21626</v>
      </c>
      <c r="D19" s="20">
        <v>13014</v>
      </c>
      <c r="E19" s="20">
        <v>8612</v>
      </c>
      <c r="F19" s="20">
        <v>54</v>
      </c>
      <c r="G19" s="20">
        <v>21857</v>
      </c>
      <c r="H19" s="20">
        <v>440</v>
      </c>
      <c r="I19" s="20">
        <v>39</v>
      </c>
      <c r="J19" s="20">
        <v>15709</v>
      </c>
      <c r="K19" s="20">
        <v>233</v>
      </c>
      <c r="L19" s="20">
        <v>3274</v>
      </c>
      <c r="M19" s="20">
        <v>1998</v>
      </c>
      <c r="N19" s="20">
        <v>164</v>
      </c>
      <c r="O19" s="20">
        <v>2634</v>
      </c>
      <c r="P19" s="20">
        <v>1418</v>
      </c>
      <c r="Q19" s="20">
        <v>1216</v>
      </c>
      <c r="R19" s="20">
        <v>7763362</v>
      </c>
      <c r="S19" s="20">
        <v>3943531</v>
      </c>
      <c r="T19" s="68">
        <f t="shared" si="2"/>
        <v>28.154039448373009</v>
      </c>
      <c r="U19" s="68">
        <f t="shared" si="3"/>
        <v>55.424947844964322</v>
      </c>
      <c r="V19" s="68">
        <f t="shared" si="4"/>
        <v>54.839178391142354</v>
      </c>
      <c r="W19" s="44">
        <f t="shared" si="0"/>
        <v>0.12051059157249394</v>
      </c>
      <c r="X19" s="44">
        <f t="shared" si="1"/>
        <v>0.12179783593822251</v>
      </c>
      <c r="Y19" s="44">
        <f>'Órdenes y Medidas'!C22/'Denuncias-Renuncias'!G19</f>
        <v>0.23388388159399734</v>
      </c>
      <c r="Z19" s="44">
        <f>'Órdenes y Medidas'!C22/'Denuncias-Renuncias'!C19</f>
        <v>0.23638213261814484</v>
      </c>
    </row>
    <row r="20" spans="2:26" ht="20.100000000000001" customHeight="1" thickBot="1" x14ac:dyDescent="0.25">
      <c r="B20" s="4" t="s">
        <v>31</v>
      </c>
      <c r="C20" s="20">
        <v>22240</v>
      </c>
      <c r="D20" s="20">
        <v>13783</v>
      </c>
      <c r="E20" s="20">
        <v>8457</v>
      </c>
      <c r="F20" s="20">
        <v>83</v>
      </c>
      <c r="G20" s="20">
        <v>22654</v>
      </c>
      <c r="H20" s="20">
        <v>214</v>
      </c>
      <c r="I20" s="20">
        <v>15</v>
      </c>
      <c r="J20" s="20">
        <v>14947</v>
      </c>
      <c r="K20" s="20">
        <v>433</v>
      </c>
      <c r="L20" s="20">
        <v>3167</v>
      </c>
      <c r="M20" s="20">
        <v>2965</v>
      </c>
      <c r="N20" s="20">
        <v>913</v>
      </c>
      <c r="O20" s="20">
        <v>2560</v>
      </c>
      <c r="P20" s="20">
        <v>1414</v>
      </c>
      <c r="Q20" s="20">
        <v>1146</v>
      </c>
      <c r="R20" s="20">
        <v>5058138</v>
      </c>
      <c r="S20" s="20">
        <v>2566744</v>
      </c>
      <c r="T20" s="68">
        <f t="shared" si="2"/>
        <v>44.787231981412923</v>
      </c>
      <c r="U20" s="68">
        <f t="shared" si="3"/>
        <v>88.259678409689471</v>
      </c>
      <c r="V20" s="68">
        <f t="shared" si="4"/>
        <v>86.646739994327447</v>
      </c>
      <c r="W20" s="44">
        <f t="shared" si="0"/>
        <v>0.11300432594685265</v>
      </c>
      <c r="X20" s="44">
        <f t="shared" si="1"/>
        <v>0.11510791366906475</v>
      </c>
      <c r="Y20" s="44">
        <f>'Órdenes y Medidas'!C23/'Denuncias-Renuncias'!G20</f>
        <v>0.22945175244989846</v>
      </c>
      <c r="Z20" s="44">
        <f>'Órdenes y Medidas'!C23/'Denuncias-Renuncias'!C20</f>
        <v>0.23372302158273381</v>
      </c>
    </row>
    <row r="21" spans="2:26" ht="20.100000000000001" customHeight="1" thickBot="1" x14ac:dyDescent="0.25">
      <c r="B21" s="4" t="s">
        <v>32</v>
      </c>
      <c r="C21" s="20">
        <v>2589</v>
      </c>
      <c r="D21" s="20">
        <v>2229</v>
      </c>
      <c r="E21" s="20">
        <v>360</v>
      </c>
      <c r="F21" s="20">
        <v>30</v>
      </c>
      <c r="G21" s="20">
        <v>2592</v>
      </c>
      <c r="H21" s="20">
        <v>30</v>
      </c>
      <c r="I21" s="20">
        <v>5</v>
      </c>
      <c r="J21" s="20">
        <v>1749</v>
      </c>
      <c r="K21" s="20">
        <v>37</v>
      </c>
      <c r="L21" s="20">
        <v>336</v>
      </c>
      <c r="M21" s="20">
        <v>135</v>
      </c>
      <c r="N21" s="20">
        <v>300</v>
      </c>
      <c r="O21" s="20">
        <v>130</v>
      </c>
      <c r="P21" s="20">
        <v>109</v>
      </c>
      <c r="Q21" s="20">
        <v>21</v>
      </c>
      <c r="R21" s="20">
        <v>1059501</v>
      </c>
      <c r="S21" s="20">
        <v>535525</v>
      </c>
      <c r="T21" s="68">
        <f t="shared" si="2"/>
        <v>24.46434689537811</v>
      </c>
      <c r="U21" s="68">
        <f t="shared" si="3"/>
        <v>48.401101722608651</v>
      </c>
      <c r="V21" s="68">
        <f t="shared" si="4"/>
        <v>48.345081928948225</v>
      </c>
      <c r="W21" s="44">
        <f t="shared" si="0"/>
        <v>5.0154320987654322E-2</v>
      </c>
      <c r="X21" s="44">
        <f t="shared" si="1"/>
        <v>5.0212437234453455E-2</v>
      </c>
      <c r="Y21" s="44">
        <f>'Órdenes y Medidas'!C24/'Denuncias-Renuncias'!G21</f>
        <v>0.31828703703703703</v>
      </c>
      <c r="Z21" s="44">
        <f>'Órdenes y Medidas'!C24/'Denuncias-Renuncias'!C21</f>
        <v>0.3186558516801854</v>
      </c>
    </row>
    <row r="22" spans="2:26" ht="20.100000000000001" customHeight="1" thickBot="1" x14ac:dyDescent="0.25">
      <c r="B22" s="4" t="s">
        <v>33</v>
      </c>
      <c r="C22" s="20">
        <v>6219</v>
      </c>
      <c r="D22" s="20">
        <v>5155</v>
      </c>
      <c r="E22" s="20">
        <v>1064</v>
      </c>
      <c r="F22" s="20">
        <v>56</v>
      </c>
      <c r="G22" s="20">
        <v>6259</v>
      </c>
      <c r="H22" s="20">
        <v>155</v>
      </c>
      <c r="I22" s="20">
        <v>1</v>
      </c>
      <c r="J22" s="20">
        <v>5107</v>
      </c>
      <c r="K22" s="20">
        <v>116</v>
      </c>
      <c r="L22" s="20">
        <v>514</v>
      </c>
      <c r="M22" s="20">
        <v>280</v>
      </c>
      <c r="N22" s="20">
        <v>86</v>
      </c>
      <c r="O22" s="20">
        <v>471</v>
      </c>
      <c r="P22" s="20">
        <v>376</v>
      </c>
      <c r="Q22" s="20">
        <v>95</v>
      </c>
      <c r="R22" s="20">
        <v>2695645</v>
      </c>
      <c r="S22" s="20">
        <v>1398344</v>
      </c>
      <c r="T22" s="68">
        <f t="shared" si="2"/>
        <v>23.218932760062991</v>
      </c>
      <c r="U22" s="68">
        <f t="shared" si="3"/>
        <v>44.760087646530465</v>
      </c>
      <c r="V22" s="68">
        <f t="shared" si="4"/>
        <v>44.47403500140166</v>
      </c>
      <c r="W22" s="44">
        <f t="shared" si="0"/>
        <v>7.5251637641795807E-2</v>
      </c>
      <c r="X22" s="44">
        <f t="shared" si="1"/>
        <v>7.5735648818137963E-2</v>
      </c>
      <c r="Y22" s="44">
        <f>'Órdenes y Medidas'!C25/'Denuncias-Renuncias'!G22</f>
        <v>0.2850295574372903</v>
      </c>
      <c r="Z22" s="44">
        <f>'Órdenes y Medidas'!C25/'Denuncias-Renuncias'!C22</f>
        <v>0.28686283968483678</v>
      </c>
    </row>
    <row r="23" spans="2:26" ht="20.100000000000001" customHeight="1" thickBot="1" x14ac:dyDescent="0.25">
      <c r="B23" s="4" t="s">
        <v>34</v>
      </c>
      <c r="C23" s="20">
        <v>24892</v>
      </c>
      <c r="D23" s="20">
        <v>13928</v>
      </c>
      <c r="E23" s="20">
        <v>10964</v>
      </c>
      <c r="F23" s="20">
        <v>24</v>
      </c>
      <c r="G23" s="20">
        <v>25454</v>
      </c>
      <c r="H23" s="20">
        <v>304</v>
      </c>
      <c r="I23" s="20">
        <v>33</v>
      </c>
      <c r="J23" s="20">
        <v>18610</v>
      </c>
      <c r="K23" s="20">
        <v>275</v>
      </c>
      <c r="L23" s="20">
        <v>4003</v>
      </c>
      <c r="M23" s="20">
        <v>1435</v>
      </c>
      <c r="N23" s="20">
        <v>794</v>
      </c>
      <c r="O23" s="20">
        <v>3159</v>
      </c>
      <c r="P23" s="20">
        <v>1690</v>
      </c>
      <c r="Q23" s="20">
        <v>1469</v>
      </c>
      <c r="R23" s="20">
        <v>6751251</v>
      </c>
      <c r="S23" s="20">
        <v>3521551</v>
      </c>
      <c r="T23" s="68">
        <f t="shared" si="2"/>
        <v>37.702642073298712</v>
      </c>
      <c r="U23" s="68">
        <f t="shared" si="3"/>
        <v>72.280651338004191</v>
      </c>
      <c r="V23" s="68">
        <f t="shared" si="4"/>
        <v>70.684763616940373</v>
      </c>
      <c r="W23" s="44">
        <f t="shared" si="0"/>
        <v>0.12410623084780388</v>
      </c>
      <c r="X23" s="44">
        <f t="shared" si="1"/>
        <v>0.1269082436124056</v>
      </c>
      <c r="Y23" s="44">
        <f>'Órdenes y Medidas'!C26/'Denuncias-Renuncias'!G23</f>
        <v>0.2153689007621592</v>
      </c>
      <c r="Z23" s="44">
        <f>'Órdenes y Medidas'!C26/'Denuncias-Renuncias'!C23</f>
        <v>0.22023139964647276</v>
      </c>
    </row>
    <row r="24" spans="2:26" ht="20.100000000000001" customHeight="1" thickBot="1" x14ac:dyDescent="0.25">
      <c r="B24" s="4" t="s">
        <v>35</v>
      </c>
      <c r="C24" s="20">
        <v>6736</v>
      </c>
      <c r="D24" s="20">
        <v>4286</v>
      </c>
      <c r="E24" s="20">
        <v>2450</v>
      </c>
      <c r="F24" s="20">
        <v>20</v>
      </c>
      <c r="G24" s="20">
        <v>6750</v>
      </c>
      <c r="H24" s="20">
        <v>1</v>
      </c>
      <c r="I24" s="20">
        <v>0</v>
      </c>
      <c r="J24" s="20">
        <v>5516</v>
      </c>
      <c r="K24" s="20">
        <v>137</v>
      </c>
      <c r="L24" s="20">
        <v>760</v>
      </c>
      <c r="M24" s="20">
        <v>317</v>
      </c>
      <c r="N24" s="20">
        <v>19</v>
      </c>
      <c r="O24" s="20">
        <v>622</v>
      </c>
      <c r="P24" s="20">
        <v>380</v>
      </c>
      <c r="Q24" s="20">
        <v>242</v>
      </c>
      <c r="R24" s="20">
        <v>1518486</v>
      </c>
      <c r="S24" s="20">
        <v>758124</v>
      </c>
      <c r="T24" s="68">
        <f t="shared" si="2"/>
        <v>44.452171439183502</v>
      </c>
      <c r="U24" s="68">
        <f t="shared" si="3"/>
        <v>89.035566741060833</v>
      </c>
      <c r="V24" s="68">
        <f t="shared" si="4"/>
        <v>88.850900380412696</v>
      </c>
      <c r="W24" s="44">
        <f t="shared" si="0"/>
        <v>9.2148148148148146E-2</v>
      </c>
      <c r="X24" s="44">
        <f t="shared" si="1"/>
        <v>9.2339667458432306E-2</v>
      </c>
      <c r="Y24" s="44">
        <f>'Órdenes y Medidas'!C27/'Denuncias-Renuncias'!G24</f>
        <v>0.22459259259259259</v>
      </c>
      <c r="Z24" s="44">
        <f>'Órdenes y Medidas'!C27/'Denuncias-Renuncias'!C24</f>
        <v>0.22505938242280285</v>
      </c>
    </row>
    <row r="25" spans="2:26" ht="20.100000000000001" customHeight="1" thickBot="1" x14ac:dyDescent="0.25">
      <c r="B25" s="4" t="s">
        <v>36</v>
      </c>
      <c r="C25" s="20">
        <v>1630</v>
      </c>
      <c r="D25" s="20">
        <v>928</v>
      </c>
      <c r="E25" s="20">
        <v>702</v>
      </c>
      <c r="F25" s="20">
        <v>5</v>
      </c>
      <c r="G25" s="20">
        <v>1630</v>
      </c>
      <c r="H25" s="20">
        <v>0</v>
      </c>
      <c r="I25" s="20">
        <v>20</v>
      </c>
      <c r="J25" s="20">
        <v>1263</v>
      </c>
      <c r="K25" s="20">
        <v>28</v>
      </c>
      <c r="L25" s="20">
        <v>200</v>
      </c>
      <c r="M25" s="20">
        <v>100</v>
      </c>
      <c r="N25" s="20">
        <v>19</v>
      </c>
      <c r="O25" s="20">
        <v>43</v>
      </c>
      <c r="P25" s="20">
        <v>29</v>
      </c>
      <c r="Q25" s="20">
        <v>14</v>
      </c>
      <c r="R25" s="20">
        <v>661537</v>
      </c>
      <c r="S25" s="20">
        <v>334072</v>
      </c>
      <c r="T25" s="68">
        <f t="shared" si="2"/>
        <v>24.639589320022917</v>
      </c>
      <c r="U25" s="68">
        <f t="shared" si="3"/>
        <v>48.791877200124524</v>
      </c>
      <c r="V25" s="68">
        <f t="shared" si="4"/>
        <v>48.791877200124524</v>
      </c>
      <c r="W25" s="44">
        <f t="shared" si="0"/>
        <v>2.638036809815951E-2</v>
      </c>
      <c r="X25" s="44">
        <f t="shared" si="1"/>
        <v>2.638036809815951E-2</v>
      </c>
      <c r="Y25" s="44">
        <f>'Órdenes y Medidas'!C28/'Denuncias-Renuncias'!G25</f>
        <v>0.21779141104294478</v>
      </c>
      <c r="Z25" s="44">
        <f>'Órdenes y Medidas'!C28/'Denuncias-Renuncias'!C25</f>
        <v>0.21779141104294478</v>
      </c>
    </row>
    <row r="26" spans="2:26" ht="20.100000000000001" customHeight="1" thickBot="1" x14ac:dyDescent="0.25">
      <c r="B26" s="5" t="s">
        <v>37</v>
      </c>
      <c r="C26" s="20">
        <v>5354</v>
      </c>
      <c r="D26" s="20">
        <v>3335</v>
      </c>
      <c r="E26" s="20">
        <v>2019</v>
      </c>
      <c r="F26" s="20">
        <v>22</v>
      </c>
      <c r="G26" s="20">
        <v>5357</v>
      </c>
      <c r="H26" s="20">
        <v>277</v>
      </c>
      <c r="I26" s="20">
        <v>27</v>
      </c>
      <c r="J26" s="20">
        <v>3095</v>
      </c>
      <c r="K26" s="20">
        <v>70</v>
      </c>
      <c r="L26" s="20">
        <v>1511</v>
      </c>
      <c r="M26" s="20">
        <v>168</v>
      </c>
      <c r="N26" s="20">
        <v>209</v>
      </c>
      <c r="O26" s="20">
        <v>492</v>
      </c>
      <c r="P26" s="20">
        <v>248</v>
      </c>
      <c r="Q26" s="20">
        <v>244</v>
      </c>
      <c r="R26" s="20">
        <v>2213993</v>
      </c>
      <c r="S26" s="20">
        <v>1137608</v>
      </c>
      <c r="T26" s="68">
        <f t="shared" si="2"/>
        <v>24.196101794359784</v>
      </c>
      <c r="U26" s="68">
        <f t="shared" si="3"/>
        <v>47.090034528589811</v>
      </c>
      <c r="V26" s="68">
        <f t="shared" si="4"/>
        <v>47.063663406023863</v>
      </c>
      <c r="W26" s="44">
        <f t="shared" si="0"/>
        <v>9.1842449131976853E-2</v>
      </c>
      <c r="X26" s="44">
        <f t="shared" si="1"/>
        <v>9.1893911094508784E-2</v>
      </c>
      <c r="Y26" s="44">
        <f>'Órdenes y Medidas'!C29/'Denuncias-Renuncias'!G26</f>
        <v>0.1474705992159791</v>
      </c>
      <c r="Z26" s="44">
        <f>'Órdenes y Medidas'!C29/'Denuncias-Renuncias'!C26</f>
        <v>0.14755323122898767</v>
      </c>
    </row>
    <row r="27" spans="2:26" ht="20.100000000000001" customHeight="1" thickBot="1" x14ac:dyDescent="0.25">
      <c r="B27" s="6" t="s">
        <v>38</v>
      </c>
      <c r="C27" s="21">
        <v>821</v>
      </c>
      <c r="D27" s="21">
        <v>520</v>
      </c>
      <c r="E27" s="21">
        <v>301</v>
      </c>
      <c r="F27" s="21">
        <v>20</v>
      </c>
      <c r="G27" s="21">
        <v>823</v>
      </c>
      <c r="H27" s="21">
        <v>0</v>
      </c>
      <c r="I27" s="21">
        <v>0</v>
      </c>
      <c r="J27" s="21">
        <v>783</v>
      </c>
      <c r="K27" s="21">
        <v>0</v>
      </c>
      <c r="L27" s="21">
        <v>38</v>
      </c>
      <c r="M27" s="21">
        <v>2</v>
      </c>
      <c r="N27" s="21">
        <v>0</v>
      </c>
      <c r="O27" s="21">
        <v>114</v>
      </c>
      <c r="P27" s="21">
        <v>66</v>
      </c>
      <c r="Q27" s="21">
        <v>48</v>
      </c>
      <c r="R27" s="21">
        <v>319796</v>
      </c>
      <c r="S27" s="21">
        <v>161973</v>
      </c>
      <c r="T27" s="68">
        <f t="shared" si="2"/>
        <v>25.735156162053308</v>
      </c>
      <c r="U27" s="68">
        <f t="shared" si="3"/>
        <v>50.810937625406702</v>
      </c>
      <c r="V27" s="68">
        <f t="shared" si="4"/>
        <v>50.687460255721632</v>
      </c>
      <c r="W27" s="45">
        <f t="shared" si="0"/>
        <v>0.13851761846901581</v>
      </c>
      <c r="X27" s="45">
        <f t="shared" si="1"/>
        <v>0.13885505481120586</v>
      </c>
      <c r="Y27" s="45">
        <f>'Órdenes y Medidas'!C30/'Denuncias-Renuncias'!G27</f>
        <v>0.37667071688942894</v>
      </c>
      <c r="Z27" s="45">
        <f>'Órdenes y Medidas'!C30/'Denuncias-Renuncias'!C27</f>
        <v>0.37758830694275275</v>
      </c>
    </row>
    <row r="28" spans="2:26" ht="20.100000000000001" customHeight="1" thickBot="1" x14ac:dyDescent="0.25">
      <c r="B28" s="7" t="s">
        <v>39</v>
      </c>
      <c r="C28" s="9">
        <f>SUM(C11:C27)</f>
        <v>159352</v>
      </c>
      <c r="D28" s="9">
        <f t="shared" ref="D28:Q28" si="5">SUM(D11:D27)</f>
        <v>106554</v>
      </c>
      <c r="E28" s="9">
        <f t="shared" si="5"/>
        <v>52798</v>
      </c>
      <c r="F28" s="9">
        <f t="shared" si="5"/>
        <v>536</v>
      </c>
      <c r="G28" s="9">
        <f t="shared" si="5"/>
        <v>162848</v>
      </c>
      <c r="H28" s="9">
        <f t="shared" si="5"/>
        <v>2283</v>
      </c>
      <c r="I28" s="9">
        <f t="shared" si="5"/>
        <v>189</v>
      </c>
      <c r="J28" s="9">
        <f t="shared" si="5"/>
        <v>116734</v>
      </c>
      <c r="K28" s="9">
        <f t="shared" si="5"/>
        <v>2339</v>
      </c>
      <c r="L28" s="9">
        <f t="shared" si="5"/>
        <v>22350</v>
      </c>
      <c r="M28" s="9">
        <f t="shared" si="5"/>
        <v>13651</v>
      </c>
      <c r="N28" s="9">
        <f t="shared" si="5"/>
        <v>5302</v>
      </c>
      <c r="O28" s="9">
        <f t="shared" si="5"/>
        <v>15720</v>
      </c>
      <c r="P28" s="9">
        <f t="shared" si="5"/>
        <v>9331</v>
      </c>
      <c r="Q28" s="9">
        <f t="shared" si="5"/>
        <v>6389</v>
      </c>
      <c r="R28" s="9">
        <f>SUM(R11:R27)</f>
        <v>47385107</v>
      </c>
      <c r="S28" s="9">
        <f>SUM(S11:S27)</f>
        <v>24162154</v>
      </c>
      <c r="T28" s="69">
        <f t="shared" si="2"/>
        <v>34.366916170517456</v>
      </c>
      <c r="U28" s="69">
        <f t="shared" si="3"/>
        <v>67.397964601996989</v>
      </c>
      <c r="V28" s="69">
        <f t="shared" si="4"/>
        <v>65.951073732913059</v>
      </c>
      <c r="W28" s="46">
        <f t="shared" si="0"/>
        <v>9.6531735114953818E-2</v>
      </c>
      <c r="X28" s="46">
        <f t="shared" si="1"/>
        <v>9.8649530598925644E-2</v>
      </c>
      <c r="Y28" s="46">
        <f>'Órdenes y Medidas'!C31/'Denuncias-Renuncias'!G28</f>
        <v>0.22886372568284535</v>
      </c>
      <c r="Z28" s="46">
        <f>'Órdenes y Medidas'!C31/'Denuncias-Renuncias'!C28</f>
        <v>0.23388473316933581</v>
      </c>
    </row>
    <row r="29" spans="2:26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6" ht="26.25" customHeight="1" x14ac:dyDescent="0.2">
      <c r="B31" s="93" t="s">
        <v>265</v>
      </c>
      <c r="C31" s="93"/>
      <c r="D31" s="93"/>
      <c r="E31" s="93"/>
      <c r="F31" s="93"/>
      <c r="G31" s="93"/>
      <c r="H31" s="93"/>
      <c r="T31" s="60"/>
      <c r="U31" s="60"/>
    </row>
    <row r="32" spans="2:26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266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9" t="s">
        <v>203</v>
      </c>
      <c r="D9" s="99" t="s">
        <v>180</v>
      </c>
      <c r="E9" s="100" t="s">
        <v>181</v>
      </c>
      <c r="F9" s="101"/>
      <c r="G9" s="102"/>
      <c r="H9" s="102" t="s">
        <v>202</v>
      </c>
      <c r="I9" s="99" t="s">
        <v>183</v>
      </c>
    </row>
    <row r="10" spans="2:9" ht="83.25" customHeight="1" x14ac:dyDescent="0.2">
      <c r="B10" s="10"/>
      <c r="C10" s="99"/>
      <c r="D10" s="99"/>
      <c r="E10" s="47" t="s">
        <v>196</v>
      </c>
      <c r="F10" s="48" t="s">
        <v>197</v>
      </c>
      <c r="G10" s="49" t="s">
        <v>198</v>
      </c>
      <c r="H10" s="102"/>
      <c r="I10" s="99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1.6491930733890919E-2</v>
      </c>
      <c r="D11" s="41">
        <f>'Denuncias-Renuncias'!I11/'Denuncias-Renuncias'!G11</f>
        <v>5.5954764989987044E-4</v>
      </c>
      <c r="E11" s="41">
        <f>'Denuncias-Renuncias'!J11/'Denuncias-Renuncias'!G11</f>
        <v>0.72096242195782778</v>
      </c>
      <c r="F11" s="41">
        <f>'Denuncias-Renuncias'!K11/'Denuncias-Renuncias'!G11</f>
        <v>9.8068088114029919E-3</v>
      </c>
      <c r="G11" s="41">
        <f>'Denuncias-Renuncias'!L11/'Denuncias-Renuncias'!G11</f>
        <v>0.11461891860054188</v>
      </c>
      <c r="H11" s="41">
        <f>'Denuncias-Renuncias'!M11/'Denuncias-Renuncias'!G11</f>
        <v>9.6271645659088231E-2</v>
      </c>
      <c r="I11" s="41">
        <f>'Denuncias-Renuncias'!N11/'Denuncias-Renuncias'!G11</f>
        <v>4.1288726587348334E-2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6.2375249500998004E-3</v>
      </c>
      <c r="D12" s="41">
        <f>'Denuncias-Renuncias'!I12/'Denuncias-Renuncias'!G12</f>
        <v>0</v>
      </c>
      <c r="E12" s="41">
        <f>'Denuncias-Renuncias'!J12/'Denuncias-Renuncias'!G12</f>
        <v>0.58557884231536927</v>
      </c>
      <c r="F12" s="41">
        <f>'Denuncias-Renuncias'!K12/'Denuncias-Renuncias'!G12</f>
        <v>1.9461077844311378E-2</v>
      </c>
      <c r="G12" s="41">
        <f>'Denuncias-Renuncias'!L12/'Denuncias-Renuncias'!G12</f>
        <v>0.30239520958083832</v>
      </c>
      <c r="H12" s="41">
        <f>'Denuncias-Renuncias'!M12/'Denuncias-Renuncias'!G12</f>
        <v>8.4580838323353294E-2</v>
      </c>
      <c r="I12" s="41">
        <f>'Denuncias-Renuncias'!N12/'Denuncias-Renuncias'!G12</f>
        <v>1.7465069860279441E-3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4.7393364928909956E-3</v>
      </c>
      <c r="D13" s="41">
        <f>'Denuncias-Renuncias'!I13/'Denuncias-Renuncias'!G13</f>
        <v>1.1848341232227489E-3</v>
      </c>
      <c r="E13" s="41">
        <f>'Denuncias-Renuncias'!J13/'Denuncias-Renuncias'!G13</f>
        <v>0.68088467614533965</v>
      </c>
      <c r="F13" s="41">
        <f>'Denuncias-Renuncias'!K13/'Denuncias-Renuncias'!G13</f>
        <v>1.4612954186413903E-2</v>
      </c>
      <c r="G13" s="41">
        <f>'Denuncias-Renuncias'!L13/'Denuncias-Renuncias'!G13</f>
        <v>0.15205371248025276</v>
      </c>
      <c r="H13" s="41">
        <f>'Denuncias-Renuncias'!M13/'Denuncias-Renuncias'!G13</f>
        <v>0.12045813586097946</v>
      </c>
      <c r="I13" s="41">
        <f>'Denuncias-Renuncias'!N13/'Denuncias-Renuncias'!G13</f>
        <v>2.6066350710900472E-2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9.5866729530095871E-3</v>
      </c>
      <c r="D14" s="41">
        <f>'Denuncias-Renuncias'!I14/'Denuncias-Renuncias'!G14</f>
        <v>1.5715857300015716E-4</v>
      </c>
      <c r="E14" s="41">
        <f>'Denuncias-Renuncias'!J14/'Denuncias-Renuncias'!G14</f>
        <v>0.77101995913877097</v>
      </c>
      <c r="F14" s="41">
        <f>'Denuncias-Renuncias'!K14/'Denuncias-Renuncias'!G14</f>
        <v>3.2531824611032531E-2</v>
      </c>
      <c r="G14" s="41">
        <f>'Denuncias-Renuncias'!L14/'Denuncias-Renuncias'!G14</f>
        <v>0.12038346691812038</v>
      </c>
      <c r="H14" s="41">
        <f>'Denuncias-Renuncias'!M14/'Denuncias-Renuncias'!G14</f>
        <v>5.8148672010058147E-2</v>
      </c>
      <c r="I14" s="41">
        <f>'Denuncias-Renuncias'!N14/'Denuncias-Renuncias'!G14</f>
        <v>8.1722457960081724E-3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9.9977782714952227E-3</v>
      </c>
      <c r="D15" s="41">
        <f>'Denuncias-Renuncias'!I15/'Denuncias-Renuncias'!G15</f>
        <v>1.1108642523883581E-3</v>
      </c>
      <c r="E15" s="41">
        <f>'Denuncias-Renuncias'!J15/'Denuncias-Renuncias'!G15</f>
        <v>0.68595867584981118</v>
      </c>
      <c r="F15" s="41">
        <f>'Denuncias-Renuncias'!K15/'Denuncias-Renuncias'!G15</f>
        <v>1.7551655187736059E-2</v>
      </c>
      <c r="G15" s="41">
        <f>'Denuncias-Renuncias'!L15/'Denuncias-Renuncias'!G15</f>
        <v>0.11852921572983781</v>
      </c>
      <c r="H15" s="41">
        <f>'Denuncias-Renuncias'!M15/'Denuncias-Renuncias'!G15</f>
        <v>0.13519217951566317</v>
      </c>
      <c r="I15" s="41">
        <f>'Denuncias-Renuncias'!N15/'Denuncias-Renuncias'!G15</f>
        <v>3.1659631193068208E-2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5.268703898840885E-3</v>
      </c>
      <c r="D16" s="41">
        <f>'Denuncias-Renuncias'!I16/'Denuncias-Renuncias'!G16</f>
        <v>1.053740779768177E-3</v>
      </c>
      <c r="E16" s="41">
        <f>'Denuncias-Renuncias'!J16/'Denuncias-Renuncias'!G16</f>
        <v>0.58640674394099057</v>
      </c>
      <c r="F16" s="41">
        <f>'Denuncias-Renuncias'!K16/'Denuncias-Renuncias'!G16</f>
        <v>2.2128556375131718E-2</v>
      </c>
      <c r="G16" s="41">
        <f>'Denuncias-Renuncias'!L16/'Denuncias-Renuncias'!G16</f>
        <v>9.0094836670179132E-2</v>
      </c>
      <c r="H16" s="41">
        <f>'Denuncias-Renuncias'!M16/'Denuncias-Renuncias'!G16</f>
        <v>9.114857744994731E-2</v>
      </c>
      <c r="I16" s="41">
        <f>'Denuncias-Renuncias'!N16/'Denuncias-Renuncias'!G16</f>
        <v>0.20389884088514226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1.1411992263056094E-2</v>
      </c>
      <c r="D17" s="41">
        <f>'Denuncias-Renuncias'!I17/'Denuncias-Renuncias'!G17</f>
        <v>1.7408123791102514E-3</v>
      </c>
      <c r="E17" s="41">
        <f>'Denuncias-Renuncias'!J17/'Denuncias-Renuncias'!G17</f>
        <v>0.82707930367504834</v>
      </c>
      <c r="F17" s="41">
        <f>'Denuncias-Renuncias'!K17/'Denuncias-Renuncias'!G17</f>
        <v>1.0251450676982592E-2</v>
      </c>
      <c r="G17" s="41">
        <f>'Denuncias-Renuncias'!L17/'Denuncias-Renuncias'!G17</f>
        <v>0.11121856866537717</v>
      </c>
      <c r="H17" s="41">
        <f>'Denuncias-Renuncias'!M17/'Denuncias-Renuncias'!G17</f>
        <v>3.4235976789168281E-2</v>
      </c>
      <c r="I17" s="41">
        <f>'Denuncias-Renuncias'!N17/'Denuncias-Renuncias'!G17</f>
        <v>4.0618955512572536E-3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6.8775790921595595E-3</v>
      </c>
      <c r="D18" s="41">
        <f>'Denuncias-Renuncias'!I18/'Denuncias-Renuncias'!G18</f>
        <v>7.6417545468439557E-4</v>
      </c>
      <c r="E18" s="41">
        <f>'Denuncias-Renuncias'!J18/'Denuncias-Renuncias'!G18</f>
        <v>0.75393550359162465</v>
      </c>
      <c r="F18" s="41">
        <f>'Denuncias-Renuncias'!K18/'Denuncias-Renuncias'!G18</f>
        <v>1.5589179275561669E-2</v>
      </c>
      <c r="G18" s="41">
        <f>'Denuncias-Renuncias'!L18/'Denuncias-Renuncias'!G18</f>
        <v>7.3208008558765095E-2</v>
      </c>
      <c r="H18" s="41">
        <f>'Denuncias-Renuncias'!M18/'Denuncias-Renuncias'!G18</f>
        <v>6.1286871465688522E-2</v>
      </c>
      <c r="I18" s="41">
        <f>'Denuncias-Renuncias'!N18/'Denuncias-Renuncias'!G18</f>
        <v>8.8338682561516127E-2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2.0130850528434826E-2</v>
      </c>
      <c r="D19" s="41">
        <f>'Denuncias-Renuncias'!I19/'Denuncias-Renuncias'!G19</f>
        <v>1.7843253877476324E-3</v>
      </c>
      <c r="E19" s="41">
        <f>'Denuncias-Renuncias'!J19/'Denuncias-Renuncias'!G19</f>
        <v>0.71871711579814246</v>
      </c>
      <c r="F19" s="41">
        <f>'Denuncias-Renuncias'!K19/'Denuncias-Renuncias'!G19</f>
        <v>1.0660200393466624E-2</v>
      </c>
      <c r="G19" s="41">
        <f>'Denuncias-Renuncias'!L19/'Denuncias-Renuncias'!G19</f>
        <v>0.14979182870476276</v>
      </c>
      <c r="H19" s="41">
        <f>'Denuncias-Renuncias'!M19/'Denuncias-Renuncias'!G19</f>
        <v>9.1412362172301781E-2</v>
      </c>
      <c r="I19" s="41">
        <f>'Denuncias-Renuncias'!N19/'Denuncias-Renuncias'!G19</f>
        <v>7.5033170151438894E-3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9.4464553721197147E-3</v>
      </c>
      <c r="D20" s="41">
        <f>'Denuncias-Renuncias'!I20/'Denuncias-Renuncias'!G20</f>
        <v>6.6213472234483975E-4</v>
      </c>
      <c r="E20" s="41">
        <f>'Denuncias-Renuncias'!J20/'Denuncias-Renuncias'!G20</f>
        <v>0.6597951796592213</v>
      </c>
      <c r="F20" s="41">
        <f>'Denuncias-Renuncias'!K20/'Denuncias-Renuncias'!G20</f>
        <v>1.9113622318354374E-2</v>
      </c>
      <c r="G20" s="41">
        <f>'Denuncias-Renuncias'!L20/'Denuncias-Renuncias'!G20</f>
        <v>0.13979871104440716</v>
      </c>
      <c r="H20" s="41">
        <f>'Denuncias-Renuncias'!M20/'Denuncias-Renuncias'!G20</f>
        <v>0.13088196345016331</v>
      </c>
      <c r="I20" s="41">
        <f>'Denuncias-Renuncias'!N20/'Denuncias-Renuncias'!G20</f>
        <v>4.0301933433389246E-2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1.1574074074074073E-2</v>
      </c>
      <c r="D21" s="41">
        <f>'Denuncias-Renuncias'!I21/'Denuncias-Renuncias'!G21</f>
        <v>1.9290123456790122E-3</v>
      </c>
      <c r="E21" s="41">
        <f>'Denuncias-Renuncias'!J21/'Denuncias-Renuncias'!G21</f>
        <v>0.67476851851851849</v>
      </c>
      <c r="F21" s="41">
        <f>'Denuncias-Renuncias'!K21/'Denuncias-Renuncias'!G21</f>
        <v>1.4274691358024691E-2</v>
      </c>
      <c r="G21" s="41">
        <f>'Denuncias-Renuncias'!L21/'Denuncias-Renuncias'!G21</f>
        <v>0.12962962962962962</v>
      </c>
      <c r="H21" s="41">
        <f>'Denuncias-Renuncias'!M21/'Denuncias-Renuncias'!G21</f>
        <v>5.2083333333333336E-2</v>
      </c>
      <c r="I21" s="41">
        <f>'Denuncias-Renuncias'!N21/'Denuncias-Renuncias'!G21</f>
        <v>0.11574074074074074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2.476433935133408E-2</v>
      </c>
      <c r="D22" s="41">
        <f>'Denuncias-Renuncias'!I22/'Denuncias-Renuncias'!G22</f>
        <v>1.5976993129892953E-4</v>
      </c>
      <c r="E22" s="41">
        <f>'Denuncias-Renuncias'!J22/'Denuncias-Renuncias'!G22</f>
        <v>0.81594503914363314</v>
      </c>
      <c r="F22" s="41">
        <f>'Denuncias-Renuncias'!K22/'Denuncias-Renuncias'!G22</f>
        <v>1.8533312030675826E-2</v>
      </c>
      <c r="G22" s="41">
        <f>'Denuncias-Renuncias'!L22/'Denuncias-Renuncias'!G22</f>
        <v>8.2121744687649781E-2</v>
      </c>
      <c r="H22" s="41">
        <f>'Denuncias-Renuncias'!M22/'Denuncias-Renuncias'!G22</f>
        <v>4.4735580763700274E-2</v>
      </c>
      <c r="I22" s="41">
        <f>'Denuncias-Renuncias'!N22/'Denuncias-Renuncias'!G22</f>
        <v>1.374021409170794E-2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1.1943113066708573E-2</v>
      </c>
      <c r="D23" s="41">
        <f>'Denuncias-Renuncias'!I23/'Denuncias-Renuncias'!G23</f>
        <v>1.2964563526361278E-3</v>
      </c>
      <c r="E23" s="41">
        <f>'Denuncias-Renuncias'!J23/'Denuncias-Renuncias'!G23</f>
        <v>0.73112280977449517</v>
      </c>
      <c r="F23" s="41">
        <f>'Denuncias-Renuncias'!K23/'Denuncias-Renuncias'!G23</f>
        <v>1.0803802938634399E-2</v>
      </c>
      <c r="G23" s="41">
        <f>'Denuncias-Renuncias'!L23/'Denuncias-Renuncias'!G23</f>
        <v>0.15726408423037636</v>
      </c>
      <c r="H23" s="41">
        <f>'Denuncias-Renuncias'!M23/'Denuncias-Renuncias'!G23</f>
        <v>5.6376208061601318E-2</v>
      </c>
      <c r="I23" s="41">
        <f>'Denuncias-Renuncias'!N23/'Denuncias-Renuncias'!G23</f>
        <v>3.1193525575548046E-2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1.4814814814814815E-4</v>
      </c>
      <c r="D24" s="41">
        <f>'Denuncias-Renuncias'!I24/'Denuncias-Renuncias'!G24</f>
        <v>0</v>
      </c>
      <c r="E24" s="41">
        <f>'Denuncias-Renuncias'!J24/'Denuncias-Renuncias'!G24</f>
        <v>0.81718518518518524</v>
      </c>
      <c r="F24" s="41">
        <f>'Denuncias-Renuncias'!K24/'Denuncias-Renuncias'!G24</f>
        <v>2.0296296296296295E-2</v>
      </c>
      <c r="G24" s="41">
        <f>'Denuncias-Renuncias'!L24/'Denuncias-Renuncias'!G24</f>
        <v>0.11259259259259259</v>
      </c>
      <c r="H24" s="41">
        <f>'Denuncias-Renuncias'!M24/'Denuncias-Renuncias'!G24</f>
        <v>4.6962962962962963E-2</v>
      </c>
      <c r="I24" s="41">
        <f>'Denuncias-Renuncias'!N24/'Denuncias-Renuncias'!G24</f>
        <v>2.8148148148148147E-3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0</v>
      </c>
      <c r="D25" s="41">
        <f>'Denuncias-Renuncias'!I25/'Denuncias-Renuncias'!G25</f>
        <v>1.2269938650306749E-2</v>
      </c>
      <c r="E25" s="41">
        <f>'Denuncias-Renuncias'!J25/'Denuncias-Renuncias'!G25</f>
        <v>0.77484662576687113</v>
      </c>
      <c r="F25" s="41">
        <f>'Denuncias-Renuncias'!K25/'Denuncias-Renuncias'!G25</f>
        <v>1.7177914110429449E-2</v>
      </c>
      <c r="G25" s="41">
        <f>'Denuncias-Renuncias'!L25/'Denuncias-Renuncias'!G25</f>
        <v>0.12269938650306748</v>
      </c>
      <c r="H25" s="41">
        <f>'Denuncias-Renuncias'!M25/'Denuncias-Renuncias'!G25</f>
        <v>6.1349693251533742E-2</v>
      </c>
      <c r="I25" s="41">
        <f>'Denuncias-Renuncias'!N25/'Denuncias-Renuncias'!G25</f>
        <v>1.1656441717791411E-2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5.1708045547881276E-2</v>
      </c>
      <c r="D26" s="41">
        <f>'Denuncias-Renuncias'!I26/'Denuncias-Renuncias'!G26</f>
        <v>5.0401344035840958E-3</v>
      </c>
      <c r="E26" s="41">
        <f>'Denuncias-Renuncias'!J26/'Denuncias-Renuncias'!G26</f>
        <v>0.57774873996639908</v>
      </c>
      <c r="F26" s="41">
        <f>'Denuncias-Renuncias'!K26/'Denuncias-Renuncias'!G26</f>
        <v>1.3067015120403211E-2</v>
      </c>
      <c r="G26" s="41">
        <f>'Denuncias-Renuncias'!L26/'Denuncias-Renuncias'!G26</f>
        <v>0.28206085495613215</v>
      </c>
      <c r="H26" s="41">
        <f>'Denuncias-Renuncias'!M26/'Denuncias-Renuncias'!G26</f>
        <v>3.1360836288967707E-2</v>
      </c>
      <c r="I26" s="41">
        <f>'Denuncias-Renuncias'!N26/'Denuncias-Renuncias'!G26</f>
        <v>3.9014373716632446E-2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0.95139732685297695</v>
      </c>
      <c r="F27" s="41">
        <f>'Denuncias-Renuncias'!K27/'Denuncias-Renuncias'!G27</f>
        <v>0</v>
      </c>
      <c r="G27" s="41">
        <f>'Denuncias-Renuncias'!L27/'Denuncias-Renuncias'!G27</f>
        <v>4.6172539489671933E-2</v>
      </c>
      <c r="H27" s="41">
        <f>'Denuncias-Renuncias'!M27/'Denuncias-Renuncias'!G27</f>
        <v>2.4301336573511541E-3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1.4019208095893103E-2</v>
      </c>
      <c r="D28" s="42">
        <f>'Denuncias-Renuncias'!I28/'Denuncias-Renuncias'!G28</f>
        <v>1.1605914718019257E-3</v>
      </c>
      <c r="E28" s="42">
        <f>'Denuncias-Renuncias'!J28/'Denuncias-Renuncias'!G28</f>
        <v>0.71682796227156609</v>
      </c>
      <c r="F28" s="42">
        <f>'Denuncias-Renuncias'!K28/'Denuncias-Renuncias'!G28</f>
        <v>1.4363087050501081E-2</v>
      </c>
      <c r="G28" s="42">
        <f>'Denuncias-Renuncias'!L28/'Denuncias-Renuncias'!G28</f>
        <v>0.13724454706229122</v>
      </c>
      <c r="H28" s="42">
        <f>'Denuncias-Renuncias'!M28/'Denuncias-Renuncias'!G28</f>
        <v>8.3826635881312631E-2</v>
      </c>
      <c r="I28" s="42">
        <f>'Denuncias-Renuncias'!N28/'Denuncias-Renuncias'!G28</f>
        <v>3.2557968166633915E-2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8" t="s">
        <v>204</v>
      </c>
      <c r="D9" s="88"/>
      <c r="E9" s="88"/>
      <c r="F9" s="88"/>
      <c r="G9" s="88" t="s">
        <v>205</v>
      </c>
      <c r="H9" s="88"/>
      <c r="I9" s="88"/>
    </row>
    <row r="10" spans="2:9" ht="72" thickBot="1" x14ac:dyDescent="0.25">
      <c r="B10" s="38"/>
      <c r="C10" s="23" t="s">
        <v>206</v>
      </c>
      <c r="D10" s="23" t="s">
        <v>207</v>
      </c>
      <c r="E10" s="23" t="s">
        <v>208</v>
      </c>
      <c r="F10" s="23" t="s">
        <v>209</v>
      </c>
      <c r="G10" s="23" t="s">
        <v>210</v>
      </c>
      <c r="H10" s="23" t="s">
        <v>211</v>
      </c>
      <c r="I10" s="23" t="s">
        <v>212</v>
      </c>
    </row>
    <row r="11" spans="2:9" ht="20.100000000000001" customHeight="1" thickBot="1" x14ac:dyDescent="0.25">
      <c r="B11" s="3" t="s">
        <v>22</v>
      </c>
      <c r="C11" s="19">
        <v>459</v>
      </c>
      <c r="D11" s="19">
        <v>207</v>
      </c>
      <c r="E11" s="19">
        <v>352</v>
      </c>
      <c r="F11" s="19">
        <v>1018</v>
      </c>
      <c r="G11" s="19">
        <v>11197</v>
      </c>
      <c r="H11" s="19">
        <v>69</v>
      </c>
      <c r="I11" s="19">
        <v>11266</v>
      </c>
    </row>
    <row r="12" spans="2:9" ht="20.100000000000001" customHeight="1" thickBot="1" x14ac:dyDescent="0.25">
      <c r="B12" s="4" t="s">
        <v>23</v>
      </c>
      <c r="C12" s="20">
        <v>25</v>
      </c>
      <c r="D12" s="20">
        <v>21</v>
      </c>
      <c r="E12" s="20">
        <v>16</v>
      </c>
      <c r="F12" s="20">
        <v>62</v>
      </c>
      <c r="G12" s="20">
        <v>1330</v>
      </c>
      <c r="H12" s="20">
        <v>4</v>
      </c>
      <c r="I12" s="20">
        <v>1334</v>
      </c>
    </row>
    <row r="13" spans="2:9" ht="20.100000000000001" customHeight="1" thickBot="1" x14ac:dyDescent="0.25">
      <c r="B13" s="4" t="s">
        <v>24</v>
      </c>
      <c r="C13" s="20">
        <v>8</v>
      </c>
      <c r="D13" s="20">
        <v>9</v>
      </c>
      <c r="E13" s="20">
        <v>8</v>
      </c>
      <c r="F13" s="20">
        <v>25</v>
      </c>
      <c r="G13" s="20">
        <v>818</v>
      </c>
      <c r="H13" s="20">
        <v>6</v>
      </c>
      <c r="I13" s="20">
        <v>824</v>
      </c>
    </row>
    <row r="14" spans="2:9" ht="20.100000000000001" customHeight="1" thickBot="1" x14ac:dyDescent="0.25">
      <c r="B14" s="4" t="s">
        <v>25</v>
      </c>
      <c r="C14" s="20">
        <v>23</v>
      </c>
      <c r="D14" s="20">
        <v>18</v>
      </c>
      <c r="E14" s="20">
        <v>25</v>
      </c>
      <c r="F14" s="20">
        <v>66</v>
      </c>
      <c r="G14" s="20">
        <v>2562</v>
      </c>
      <c r="H14" s="20">
        <v>8</v>
      </c>
      <c r="I14" s="20">
        <v>2570</v>
      </c>
    </row>
    <row r="15" spans="2:9" ht="20.100000000000001" customHeight="1" thickBot="1" x14ac:dyDescent="0.25">
      <c r="B15" s="4" t="s">
        <v>26</v>
      </c>
      <c r="C15" s="20">
        <v>301</v>
      </c>
      <c r="D15" s="20">
        <v>29</v>
      </c>
      <c r="E15" s="20">
        <v>188</v>
      </c>
      <c r="F15" s="20">
        <v>518</v>
      </c>
      <c r="G15" s="20">
        <v>2984</v>
      </c>
      <c r="H15" s="20">
        <v>53</v>
      </c>
      <c r="I15" s="20">
        <v>3037</v>
      </c>
    </row>
    <row r="16" spans="2:9" ht="20.100000000000001" customHeight="1" thickBot="1" x14ac:dyDescent="0.25">
      <c r="B16" s="4" t="s">
        <v>27</v>
      </c>
      <c r="C16" s="20">
        <v>12</v>
      </c>
      <c r="D16" s="20">
        <v>17</v>
      </c>
      <c r="E16" s="20">
        <v>26</v>
      </c>
      <c r="F16" s="20">
        <v>55</v>
      </c>
      <c r="G16" s="20">
        <v>749</v>
      </c>
      <c r="H16" s="20">
        <v>8</v>
      </c>
      <c r="I16" s="20">
        <v>757</v>
      </c>
    </row>
    <row r="17" spans="2:9" ht="20.100000000000001" customHeight="1" thickBot="1" x14ac:dyDescent="0.25">
      <c r="B17" s="4" t="s">
        <v>28</v>
      </c>
      <c r="C17" s="20">
        <v>36</v>
      </c>
      <c r="D17" s="20">
        <v>60</v>
      </c>
      <c r="E17" s="20">
        <v>3</v>
      </c>
      <c r="F17" s="20">
        <v>99</v>
      </c>
      <c r="G17" s="20">
        <v>1798</v>
      </c>
      <c r="H17" s="20">
        <v>7</v>
      </c>
      <c r="I17" s="20">
        <v>1805</v>
      </c>
    </row>
    <row r="18" spans="2:9" ht="20.100000000000001" customHeight="1" thickBot="1" x14ac:dyDescent="0.25">
      <c r="B18" s="4" t="s">
        <v>29</v>
      </c>
      <c r="C18" s="20">
        <v>45</v>
      </c>
      <c r="D18" s="20">
        <v>20</v>
      </c>
      <c r="E18" s="20">
        <v>7</v>
      </c>
      <c r="F18" s="20">
        <v>72</v>
      </c>
      <c r="G18" s="20">
        <v>2896</v>
      </c>
      <c r="H18" s="20">
        <v>57</v>
      </c>
      <c r="I18" s="20">
        <v>2953</v>
      </c>
    </row>
    <row r="19" spans="2:9" ht="20.100000000000001" customHeight="1" thickBot="1" x14ac:dyDescent="0.25">
      <c r="B19" s="4" t="s">
        <v>30</v>
      </c>
      <c r="C19" s="20">
        <v>156</v>
      </c>
      <c r="D19" s="20">
        <v>194</v>
      </c>
      <c r="E19" s="20">
        <v>88</v>
      </c>
      <c r="F19" s="20">
        <v>438</v>
      </c>
      <c r="G19" s="20">
        <v>8212</v>
      </c>
      <c r="H19" s="20">
        <v>212</v>
      </c>
      <c r="I19" s="20">
        <v>8424</v>
      </c>
    </row>
    <row r="20" spans="2:9" ht="20.100000000000001" customHeight="1" thickBot="1" x14ac:dyDescent="0.25">
      <c r="B20" s="4" t="s">
        <v>31</v>
      </c>
      <c r="C20" s="20">
        <v>290</v>
      </c>
      <c r="D20" s="20">
        <v>140</v>
      </c>
      <c r="E20" s="20">
        <v>200</v>
      </c>
      <c r="F20" s="20">
        <v>630</v>
      </c>
      <c r="G20" s="20">
        <v>6255</v>
      </c>
      <c r="H20" s="20">
        <v>144</v>
      </c>
      <c r="I20" s="20">
        <v>6399</v>
      </c>
    </row>
    <row r="21" spans="2:9" ht="20.100000000000001" customHeight="1" thickBot="1" x14ac:dyDescent="0.25">
      <c r="B21" s="4" t="s">
        <v>32</v>
      </c>
      <c r="C21" s="20">
        <v>11</v>
      </c>
      <c r="D21" s="20">
        <v>23</v>
      </c>
      <c r="E21" s="20">
        <v>62</v>
      </c>
      <c r="F21" s="20">
        <v>96</v>
      </c>
      <c r="G21" s="20">
        <v>853</v>
      </c>
      <c r="H21" s="20">
        <v>1</v>
      </c>
      <c r="I21" s="20">
        <v>854</v>
      </c>
    </row>
    <row r="22" spans="2:9" ht="20.100000000000001" customHeight="1" thickBot="1" x14ac:dyDescent="0.25">
      <c r="B22" s="4" t="s">
        <v>33</v>
      </c>
      <c r="C22" s="20">
        <v>41</v>
      </c>
      <c r="D22" s="20">
        <v>21</v>
      </c>
      <c r="E22" s="20">
        <v>4</v>
      </c>
      <c r="F22" s="20">
        <v>66</v>
      </c>
      <c r="G22" s="20">
        <v>2533</v>
      </c>
      <c r="H22" s="20">
        <v>13</v>
      </c>
      <c r="I22" s="20">
        <v>2546</v>
      </c>
    </row>
    <row r="23" spans="2:9" ht="20.100000000000001" customHeight="1" thickBot="1" x14ac:dyDescent="0.25">
      <c r="B23" s="4" t="s">
        <v>34</v>
      </c>
      <c r="C23" s="20">
        <v>224</v>
      </c>
      <c r="D23" s="20">
        <v>156</v>
      </c>
      <c r="E23" s="20">
        <v>21</v>
      </c>
      <c r="F23" s="20">
        <v>401</v>
      </c>
      <c r="G23" s="20">
        <v>10504</v>
      </c>
      <c r="H23" s="20">
        <v>56</v>
      </c>
      <c r="I23" s="20">
        <v>10560</v>
      </c>
    </row>
    <row r="24" spans="2:9" ht="20.100000000000001" customHeight="1" thickBot="1" x14ac:dyDescent="0.25">
      <c r="B24" s="4" t="s">
        <v>35</v>
      </c>
      <c r="C24" s="20">
        <v>30</v>
      </c>
      <c r="D24" s="20">
        <v>4</v>
      </c>
      <c r="E24" s="20">
        <v>6</v>
      </c>
      <c r="F24" s="20">
        <v>40</v>
      </c>
      <c r="G24" s="20">
        <v>2712</v>
      </c>
      <c r="H24" s="20">
        <v>7</v>
      </c>
      <c r="I24" s="20">
        <v>2719</v>
      </c>
    </row>
    <row r="25" spans="2:9" ht="20.100000000000001" customHeight="1" thickBot="1" x14ac:dyDescent="0.25">
      <c r="B25" s="4" t="s">
        <v>36</v>
      </c>
      <c r="C25" s="20">
        <v>41</v>
      </c>
      <c r="D25" s="20">
        <v>8</v>
      </c>
      <c r="E25" s="20">
        <v>21</v>
      </c>
      <c r="F25" s="20">
        <v>70</v>
      </c>
      <c r="G25" s="20">
        <v>699</v>
      </c>
      <c r="H25" s="20">
        <v>3</v>
      </c>
      <c r="I25" s="20">
        <v>702</v>
      </c>
    </row>
    <row r="26" spans="2:9" ht="20.100000000000001" customHeight="1" thickBot="1" x14ac:dyDescent="0.25">
      <c r="B26" s="5" t="s">
        <v>37</v>
      </c>
      <c r="C26" s="20">
        <v>22</v>
      </c>
      <c r="D26" s="20">
        <v>43</v>
      </c>
      <c r="E26" s="20">
        <v>1</v>
      </c>
      <c r="F26" s="20">
        <v>66</v>
      </c>
      <c r="G26" s="20">
        <v>1990</v>
      </c>
      <c r="H26" s="20">
        <v>53</v>
      </c>
      <c r="I26" s="20">
        <v>2043</v>
      </c>
    </row>
    <row r="27" spans="2:9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226</v>
      </c>
      <c r="H27" s="21">
        <v>0</v>
      </c>
      <c r="I27" s="21">
        <v>226</v>
      </c>
    </row>
    <row r="28" spans="2:9" ht="20.100000000000001" customHeight="1" thickBot="1" x14ac:dyDescent="0.25">
      <c r="B28" s="7" t="s">
        <v>39</v>
      </c>
      <c r="C28" s="9">
        <f>SUM(C11:C27)</f>
        <v>1724</v>
      </c>
      <c r="D28" s="9">
        <f t="shared" ref="D28:I28" si="0">SUM(D11:D27)</f>
        <v>970</v>
      </c>
      <c r="E28" s="9">
        <f t="shared" si="0"/>
        <v>1028</v>
      </c>
      <c r="F28" s="9">
        <f t="shared" si="0"/>
        <v>3722</v>
      </c>
      <c r="G28" s="9">
        <f t="shared" si="0"/>
        <v>58318</v>
      </c>
      <c r="H28" s="9">
        <f t="shared" si="0"/>
        <v>701</v>
      </c>
      <c r="I28" s="9">
        <f t="shared" si="0"/>
        <v>59019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3" t="s">
        <v>213</v>
      </c>
      <c r="D9" s="104"/>
      <c r="E9" s="104"/>
      <c r="F9" s="104"/>
      <c r="G9" s="104"/>
      <c r="H9" s="105"/>
    </row>
    <row r="10" spans="2:8" ht="41.25" customHeight="1" x14ac:dyDescent="0.2">
      <c r="B10" s="51"/>
      <c r="C10" s="89" t="s">
        <v>214</v>
      </c>
      <c r="D10" s="89"/>
      <c r="E10" s="89" t="s">
        <v>215</v>
      </c>
      <c r="F10" s="89"/>
      <c r="G10" s="89" t="s">
        <v>216</v>
      </c>
      <c r="H10" s="89" t="s">
        <v>75</v>
      </c>
    </row>
    <row r="11" spans="2:8" ht="41.25" customHeight="1" x14ac:dyDescent="0.2">
      <c r="B11" s="51"/>
      <c r="C11" s="16" t="s">
        <v>217</v>
      </c>
      <c r="D11" s="16" t="s">
        <v>218</v>
      </c>
      <c r="E11" s="16" t="s">
        <v>219</v>
      </c>
      <c r="F11" s="16" t="s">
        <v>220</v>
      </c>
      <c r="G11" s="89"/>
      <c r="H11" s="89"/>
    </row>
    <row r="12" spans="2:8" ht="20.100000000000001" customHeight="1" thickBot="1" x14ac:dyDescent="0.25">
      <c r="B12" s="3" t="s">
        <v>22</v>
      </c>
      <c r="C12" s="56">
        <f t="shared" ref="C12:C29" si="0">+C37/K37</f>
        <v>2.1363141374671706E-2</v>
      </c>
      <c r="D12" s="56">
        <f t="shared" ref="D12:D29" si="1">+D37/K37</f>
        <v>0.15034270706553071</v>
      </c>
      <c r="E12" s="56">
        <f t="shared" ref="E12:E29" si="2">+E37/K37</f>
        <v>3.2605214271987704E-2</v>
      </c>
      <c r="F12" s="56">
        <f t="shared" ref="F12:F29" si="3">+F37/K37</f>
        <v>0.36083530843635897</v>
      </c>
      <c r="G12" s="56">
        <f t="shared" ref="G12:G29" si="4">+G37/K37</f>
        <v>0.20293382871052462</v>
      </c>
      <c r="H12" s="56">
        <f>1-C12-D12-E12-F12-G12</f>
        <v>0.23191980014092639</v>
      </c>
    </row>
    <row r="13" spans="2:8" ht="20.100000000000001" customHeight="1" thickBot="1" x14ac:dyDescent="0.25">
      <c r="B13" s="4" t="s">
        <v>23</v>
      </c>
      <c r="C13" s="56">
        <f t="shared" si="0"/>
        <v>1.1180447217888715E-2</v>
      </c>
      <c r="D13" s="56">
        <f t="shared" si="1"/>
        <v>0.15652626105044201</v>
      </c>
      <c r="E13" s="56">
        <f t="shared" si="2"/>
        <v>1.6120644825793031E-2</v>
      </c>
      <c r="F13" s="56">
        <f t="shared" si="3"/>
        <v>0.34685387415496621</v>
      </c>
      <c r="G13" s="56">
        <f t="shared" si="4"/>
        <v>0.19058762350494018</v>
      </c>
      <c r="H13" s="56">
        <f t="shared" ref="H13:H29" si="5">1-C13-D13-E13-F13-G13</f>
        <v>0.27873114924596992</v>
      </c>
    </row>
    <row r="14" spans="2:8" ht="20.100000000000001" customHeight="1" thickBot="1" x14ac:dyDescent="0.25">
      <c r="B14" s="4" t="s">
        <v>24</v>
      </c>
      <c r="C14" s="56">
        <f t="shared" si="0"/>
        <v>1.4318885448916409E-2</v>
      </c>
      <c r="D14" s="56">
        <f t="shared" si="1"/>
        <v>0.1803405572755418</v>
      </c>
      <c r="E14" s="56">
        <f t="shared" si="2"/>
        <v>9.6749226006191957E-3</v>
      </c>
      <c r="F14" s="56">
        <f t="shared" si="3"/>
        <v>0.31888544891640869</v>
      </c>
      <c r="G14" s="56">
        <f t="shared" si="4"/>
        <v>0.30185758513931887</v>
      </c>
      <c r="H14" s="56">
        <f t="shared" si="5"/>
        <v>0.17492260061919501</v>
      </c>
    </row>
    <row r="15" spans="2:8" ht="20.100000000000001" customHeight="1" thickBot="1" x14ac:dyDescent="0.25">
      <c r="B15" s="4" t="s">
        <v>25</v>
      </c>
      <c r="C15" s="56">
        <f t="shared" si="0"/>
        <v>9.9707753137356029E-3</v>
      </c>
      <c r="D15" s="56">
        <f t="shared" si="1"/>
        <v>0.15678184631253222</v>
      </c>
      <c r="E15" s="56">
        <f t="shared" si="2"/>
        <v>1.1346054667354307E-2</v>
      </c>
      <c r="F15" s="56">
        <f t="shared" si="3"/>
        <v>0.44180849235000857</v>
      </c>
      <c r="G15" s="56">
        <f t="shared" si="4"/>
        <v>0.15918858518136497</v>
      </c>
      <c r="H15" s="56">
        <f t="shared" si="5"/>
        <v>0.22090424617500437</v>
      </c>
    </row>
    <row r="16" spans="2:8" ht="20.100000000000001" customHeight="1" thickBot="1" x14ac:dyDescent="0.25">
      <c r="B16" s="4" t="s">
        <v>26</v>
      </c>
      <c r="C16" s="56">
        <f t="shared" si="0"/>
        <v>2.7127595726803504E-2</v>
      </c>
      <c r="D16" s="56">
        <f t="shared" si="1"/>
        <v>0.30272476293362144</v>
      </c>
      <c r="E16" s="56">
        <f t="shared" si="2"/>
        <v>6.2177409674708917E-2</v>
      </c>
      <c r="F16" s="56">
        <f t="shared" si="3"/>
        <v>0.36454207178009845</v>
      </c>
      <c r="G16" s="56">
        <f t="shared" si="4"/>
        <v>8.5223862681550841E-2</v>
      </c>
      <c r="H16" s="56">
        <f t="shared" si="5"/>
        <v>0.15820429720321677</v>
      </c>
    </row>
    <row r="17" spans="2:8" ht="20.100000000000001" customHeight="1" thickBot="1" x14ac:dyDescent="0.25">
      <c r="B17" s="4" t="s">
        <v>27</v>
      </c>
      <c r="C17" s="56">
        <f t="shared" si="0"/>
        <v>1.9704433497536946E-2</v>
      </c>
      <c r="D17" s="56">
        <f t="shared" si="1"/>
        <v>0.1520935960591133</v>
      </c>
      <c r="E17" s="56">
        <f t="shared" si="2"/>
        <v>3.3866995073891626E-2</v>
      </c>
      <c r="F17" s="56">
        <f t="shared" si="3"/>
        <v>0.46613300492610837</v>
      </c>
      <c r="G17" s="56">
        <f t="shared" si="4"/>
        <v>0.17795566502463053</v>
      </c>
      <c r="H17" s="56">
        <f t="shared" si="5"/>
        <v>0.15024630541871928</v>
      </c>
    </row>
    <row r="18" spans="2:8" ht="20.100000000000001" customHeight="1" thickBot="1" x14ac:dyDescent="0.25">
      <c r="B18" s="4" t="s">
        <v>28</v>
      </c>
      <c r="C18" s="56">
        <f t="shared" si="0"/>
        <v>1.8625277161862529E-2</v>
      </c>
      <c r="D18" s="56">
        <f t="shared" si="1"/>
        <v>0.11463414634146342</v>
      </c>
      <c r="E18" s="56">
        <f t="shared" si="2"/>
        <v>2.1951219512195121E-2</v>
      </c>
      <c r="F18" s="56">
        <f t="shared" si="3"/>
        <v>0.40022172949002216</v>
      </c>
      <c r="G18" s="56">
        <f t="shared" si="4"/>
        <v>0.28536585365853656</v>
      </c>
      <c r="H18" s="56">
        <f t="shared" si="5"/>
        <v>0.15920177383592016</v>
      </c>
    </row>
    <row r="19" spans="2:8" ht="20.100000000000001" customHeight="1" thickBot="1" x14ac:dyDescent="0.25">
      <c r="B19" s="4" t="s">
        <v>29</v>
      </c>
      <c r="C19" s="56">
        <f t="shared" si="0"/>
        <v>1.7349063150589868E-2</v>
      </c>
      <c r="D19" s="56">
        <f t="shared" si="1"/>
        <v>0.15128383067314366</v>
      </c>
      <c r="E19" s="56">
        <f t="shared" si="2"/>
        <v>1.2491325468424705E-2</v>
      </c>
      <c r="F19" s="56">
        <f t="shared" si="3"/>
        <v>0.51231783483691884</v>
      </c>
      <c r="G19" s="56">
        <f t="shared" si="4"/>
        <v>0.20454545454545456</v>
      </c>
      <c r="H19" s="56">
        <f t="shared" si="5"/>
        <v>0.10201249132546844</v>
      </c>
    </row>
    <row r="20" spans="2:8" ht="20.100000000000001" customHeight="1" thickBot="1" x14ac:dyDescent="0.25">
      <c r="B20" s="4" t="s">
        <v>30</v>
      </c>
      <c r="C20" s="56">
        <f t="shared" si="0"/>
        <v>1.1898479105694958E-2</v>
      </c>
      <c r="D20" s="56">
        <f t="shared" si="1"/>
        <v>7.8347646691934947E-2</v>
      </c>
      <c r="E20" s="56">
        <f t="shared" si="2"/>
        <v>2.1014249388283838E-2</v>
      </c>
      <c r="F20" s="56">
        <f t="shared" si="3"/>
        <v>0.40416446768699321</v>
      </c>
      <c r="G20" s="56">
        <f t="shared" si="4"/>
        <v>0.33435685841769419</v>
      </c>
      <c r="H20" s="56">
        <f t="shared" si="5"/>
        <v>0.15021829870939879</v>
      </c>
    </row>
    <row r="21" spans="2:8" ht="20.100000000000001" customHeight="1" thickBot="1" x14ac:dyDescent="0.25">
      <c r="B21" s="4" t="s">
        <v>31</v>
      </c>
      <c r="C21" s="56">
        <f t="shared" si="0"/>
        <v>1.8080531665363567E-2</v>
      </c>
      <c r="D21" s="56">
        <f t="shared" si="1"/>
        <v>0.15519937451133697</v>
      </c>
      <c r="E21" s="56">
        <f t="shared" si="2"/>
        <v>3.0785770132916342E-2</v>
      </c>
      <c r="F21" s="56">
        <f t="shared" si="3"/>
        <v>0.3126954652071931</v>
      </c>
      <c r="G21" s="56">
        <f t="shared" si="4"/>
        <v>0.21872556684910086</v>
      </c>
      <c r="H21" s="56">
        <f t="shared" si="5"/>
        <v>0.2645132916340891</v>
      </c>
    </row>
    <row r="22" spans="2:8" ht="20.100000000000001" customHeight="1" thickBot="1" x14ac:dyDescent="0.25">
      <c r="B22" s="4" t="s">
        <v>32</v>
      </c>
      <c r="C22" s="56">
        <f t="shared" si="0"/>
        <v>1.7840375586854459E-2</v>
      </c>
      <c r="D22" s="56">
        <f t="shared" si="1"/>
        <v>0.21830985915492956</v>
      </c>
      <c r="E22" s="56">
        <f t="shared" si="2"/>
        <v>4.507042253521127E-2</v>
      </c>
      <c r="F22" s="56">
        <f t="shared" si="3"/>
        <v>0.40093896713615024</v>
      </c>
      <c r="G22" s="56">
        <f t="shared" si="4"/>
        <v>0.21502347417840376</v>
      </c>
      <c r="H22" s="56">
        <f t="shared" si="5"/>
        <v>0.1028169014084506</v>
      </c>
    </row>
    <row r="23" spans="2:8" ht="20.100000000000001" customHeight="1" thickBot="1" x14ac:dyDescent="0.25">
      <c r="B23" s="4" t="s">
        <v>33</v>
      </c>
      <c r="C23" s="56">
        <f t="shared" si="0"/>
        <v>2.227496804820157E-2</v>
      </c>
      <c r="D23" s="56">
        <f t="shared" si="1"/>
        <v>0.14131823991236078</v>
      </c>
      <c r="E23" s="56">
        <f t="shared" si="2"/>
        <v>1.2050392550666424E-2</v>
      </c>
      <c r="F23" s="56">
        <f t="shared" si="3"/>
        <v>0.46485302172722293</v>
      </c>
      <c r="G23" s="56">
        <f t="shared" si="4"/>
        <v>0.24228592295052037</v>
      </c>
      <c r="H23" s="56">
        <f t="shared" si="5"/>
        <v>0.11721745481102785</v>
      </c>
    </row>
    <row r="24" spans="2:8" ht="20.100000000000001" customHeight="1" thickBot="1" x14ac:dyDescent="0.25">
      <c r="B24" s="4" t="s">
        <v>34</v>
      </c>
      <c r="C24" s="56">
        <f t="shared" si="0"/>
        <v>1.3721977013503474E-2</v>
      </c>
      <c r="D24" s="56">
        <f t="shared" si="1"/>
        <v>3.7757287069003193E-2</v>
      </c>
      <c r="E24" s="56">
        <f t="shared" si="2"/>
        <v>1.7523926058646156E-2</v>
      </c>
      <c r="F24" s="56">
        <f t="shared" si="3"/>
        <v>0.46147795306559453</v>
      </c>
      <c r="G24" s="56">
        <f t="shared" si="4"/>
        <v>0.24481055805619892</v>
      </c>
      <c r="H24" s="56">
        <f t="shared" si="5"/>
        <v>0.2247082987370537</v>
      </c>
    </row>
    <row r="25" spans="2:8" ht="20.100000000000001" customHeight="1" thickBot="1" x14ac:dyDescent="0.25">
      <c r="B25" s="4" t="s">
        <v>35</v>
      </c>
      <c r="C25" s="56">
        <f t="shared" si="0"/>
        <v>8.6094866796621178E-3</v>
      </c>
      <c r="D25" s="56">
        <f t="shared" si="1"/>
        <v>0.21751137102014295</v>
      </c>
      <c r="E25" s="56">
        <f t="shared" si="2"/>
        <v>6.4977257959714096E-3</v>
      </c>
      <c r="F25" s="56">
        <f t="shared" si="3"/>
        <v>0.44168291098115658</v>
      </c>
      <c r="G25" s="56">
        <f t="shared" si="4"/>
        <v>0.1619558154645874</v>
      </c>
      <c r="H25" s="56">
        <f t="shared" si="5"/>
        <v>0.16374269005847955</v>
      </c>
    </row>
    <row r="26" spans="2:8" ht="20.100000000000001" customHeight="1" thickBot="1" x14ac:dyDescent="0.25">
      <c r="B26" s="4" t="s">
        <v>36</v>
      </c>
      <c r="C26" s="56">
        <f t="shared" si="0"/>
        <v>1.1176857330703484E-2</v>
      </c>
      <c r="D26" s="56">
        <f t="shared" si="1"/>
        <v>0.17882971729125574</v>
      </c>
      <c r="E26" s="56">
        <f t="shared" si="2"/>
        <v>4.6022353714661408E-2</v>
      </c>
      <c r="F26" s="56">
        <f t="shared" si="3"/>
        <v>0.46153846153846156</v>
      </c>
      <c r="G26" s="56">
        <f t="shared" si="4"/>
        <v>0.17159763313609466</v>
      </c>
      <c r="H26" s="56">
        <f t="shared" si="5"/>
        <v>0.13083497698882307</v>
      </c>
    </row>
    <row r="27" spans="2:8" ht="20.100000000000001" customHeight="1" thickBot="1" x14ac:dyDescent="0.25">
      <c r="B27" s="5" t="s">
        <v>37</v>
      </c>
      <c r="C27" s="56">
        <f t="shared" si="0"/>
        <v>1.0301411674933231E-2</v>
      </c>
      <c r="D27" s="56">
        <f t="shared" si="1"/>
        <v>0.19782525753529187</v>
      </c>
      <c r="E27" s="56">
        <f t="shared" si="2"/>
        <v>1.2590614269362839E-2</v>
      </c>
      <c r="F27" s="56">
        <f t="shared" si="3"/>
        <v>0.38973674170164058</v>
      </c>
      <c r="G27" s="56">
        <f t="shared" si="4"/>
        <v>0.27012590614269361</v>
      </c>
      <c r="H27" s="56">
        <f t="shared" si="5"/>
        <v>0.11942006867607785</v>
      </c>
    </row>
    <row r="28" spans="2:8" ht="20.100000000000001" customHeight="1" thickBot="1" x14ac:dyDescent="0.25">
      <c r="B28" s="6" t="s">
        <v>38</v>
      </c>
      <c r="C28" s="56">
        <f t="shared" si="0"/>
        <v>1.2213740458015267E-2</v>
      </c>
      <c r="D28" s="56">
        <f t="shared" si="1"/>
        <v>0.19694656488549619</v>
      </c>
      <c r="E28" s="56">
        <f t="shared" si="2"/>
        <v>0</v>
      </c>
      <c r="F28" s="56">
        <f t="shared" si="3"/>
        <v>0.34503816793893127</v>
      </c>
      <c r="G28" s="56">
        <f t="shared" si="4"/>
        <v>0.23358778625954199</v>
      </c>
      <c r="H28" s="56">
        <f t="shared" si="5"/>
        <v>0.21221374045801525</v>
      </c>
    </row>
    <row r="29" spans="2:8" ht="20.100000000000001" customHeight="1" thickBot="1" x14ac:dyDescent="0.25">
      <c r="B29" s="7" t="s">
        <v>39</v>
      </c>
      <c r="C29" s="57">
        <f t="shared" si="0"/>
        <v>1.6576216383017262E-2</v>
      </c>
      <c r="D29" s="57">
        <f t="shared" si="1"/>
        <v>0.13766108312258082</v>
      </c>
      <c r="E29" s="57">
        <f t="shared" si="2"/>
        <v>2.4968303268955987E-2</v>
      </c>
      <c r="F29" s="57">
        <f t="shared" si="3"/>
        <v>0.39591732687547376</v>
      </c>
      <c r="G29" s="57">
        <f t="shared" si="4"/>
        <v>0.22740475887005346</v>
      </c>
      <c r="H29" s="57">
        <f t="shared" si="5"/>
        <v>0.19747231147991878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6" t="s">
        <v>221</v>
      </c>
      <c r="D34" s="107"/>
      <c r="E34" s="107"/>
      <c r="F34" s="107"/>
      <c r="G34" s="107"/>
      <c r="H34" s="52"/>
    </row>
    <row r="35" spans="2:11" ht="41.25" customHeight="1" x14ac:dyDescent="0.2">
      <c r="B35" s="51"/>
      <c r="C35" s="89" t="s">
        <v>214</v>
      </c>
      <c r="D35" s="89"/>
      <c r="E35" s="89" t="s">
        <v>215</v>
      </c>
      <c r="F35" s="89"/>
      <c r="G35" s="89" t="s">
        <v>216</v>
      </c>
      <c r="H35" s="108"/>
    </row>
    <row r="36" spans="2:11" ht="41.25" customHeight="1" thickBot="1" x14ac:dyDescent="0.25">
      <c r="B36" s="51"/>
      <c r="C36" s="16" t="s">
        <v>217</v>
      </c>
      <c r="D36" s="16" t="s">
        <v>218</v>
      </c>
      <c r="E36" s="16" t="s">
        <v>219</v>
      </c>
      <c r="F36" s="16" t="s">
        <v>220</v>
      </c>
      <c r="G36" s="89"/>
      <c r="H36" s="108"/>
      <c r="I36" s="16" t="s">
        <v>222</v>
      </c>
      <c r="J36" s="16" t="s">
        <v>223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667</v>
      </c>
      <c r="D37" s="19">
        <v>4694</v>
      </c>
      <c r="E37" s="19">
        <v>1018</v>
      </c>
      <c r="F37" s="19">
        <v>11266</v>
      </c>
      <c r="G37" s="19">
        <v>6336</v>
      </c>
      <c r="H37" s="53"/>
      <c r="I37" s="33">
        <v>24889</v>
      </c>
      <c r="J37" s="33">
        <v>3</v>
      </c>
      <c r="K37" s="33">
        <f>I37-J37+G37</f>
        <v>31222</v>
      </c>
    </row>
    <row r="38" spans="2:11" ht="20.100000000000001" customHeight="1" thickBot="1" x14ac:dyDescent="0.25">
      <c r="B38" s="4" t="s">
        <v>23</v>
      </c>
      <c r="C38" s="19">
        <v>43</v>
      </c>
      <c r="D38" s="19">
        <v>602</v>
      </c>
      <c r="E38" s="19">
        <v>62</v>
      </c>
      <c r="F38" s="19">
        <v>1334</v>
      </c>
      <c r="G38" s="19">
        <v>733</v>
      </c>
      <c r="H38" s="53"/>
      <c r="I38" s="33">
        <v>3113</v>
      </c>
      <c r="J38" s="33">
        <v>0</v>
      </c>
      <c r="K38" s="33">
        <f t="shared" ref="K38:K54" si="6">I38-J38+G38</f>
        <v>3846</v>
      </c>
    </row>
    <row r="39" spans="2:11" ht="20.100000000000001" customHeight="1" thickBot="1" x14ac:dyDescent="0.25">
      <c r="B39" s="4" t="s">
        <v>24</v>
      </c>
      <c r="C39" s="19">
        <v>37</v>
      </c>
      <c r="D39" s="19">
        <v>466</v>
      </c>
      <c r="E39" s="19">
        <v>25</v>
      </c>
      <c r="F39" s="19">
        <v>824</v>
      </c>
      <c r="G39" s="19">
        <v>780</v>
      </c>
      <c r="H39" s="53"/>
      <c r="I39" s="33">
        <v>1805</v>
      </c>
      <c r="J39" s="33">
        <v>1</v>
      </c>
      <c r="K39" s="33">
        <f t="shared" si="6"/>
        <v>2584</v>
      </c>
    </row>
    <row r="40" spans="2:11" ht="20.100000000000001" customHeight="1" thickBot="1" x14ac:dyDescent="0.25">
      <c r="B40" s="4" t="s">
        <v>25</v>
      </c>
      <c r="C40" s="19">
        <v>58</v>
      </c>
      <c r="D40" s="19">
        <v>912</v>
      </c>
      <c r="E40" s="19">
        <v>66</v>
      </c>
      <c r="F40" s="19">
        <v>2570</v>
      </c>
      <c r="G40" s="19">
        <v>926</v>
      </c>
      <c r="H40" s="53"/>
      <c r="I40" s="33">
        <v>4892</v>
      </c>
      <c r="J40" s="33">
        <v>1</v>
      </c>
      <c r="K40" s="33">
        <f t="shared" si="6"/>
        <v>5817</v>
      </c>
    </row>
    <row r="41" spans="2:11" ht="20.100000000000001" customHeight="1" thickBot="1" x14ac:dyDescent="0.25">
      <c r="B41" s="4" t="s">
        <v>26</v>
      </c>
      <c r="C41" s="19">
        <v>226</v>
      </c>
      <c r="D41" s="19">
        <v>2522</v>
      </c>
      <c r="E41" s="19">
        <v>518</v>
      </c>
      <c r="F41" s="19">
        <v>3037</v>
      </c>
      <c r="G41" s="19">
        <v>710</v>
      </c>
      <c r="H41" s="53"/>
      <c r="I41" s="33">
        <v>7625</v>
      </c>
      <c r="J41" s="33">
        <v>4</v>
      </c>
      <c r="K41" s="33">
        <f t="shared" si="6"/>
        <v>8331</v>
      </c>
    </row>
    <row r="42" spans="2:11" ht="20.100000000000001" customHeight="1" thickBot="1" x14ac:dyDescent="0.25">
      <c r="B42" s="4" t="s">
        <v>27</v>
      </c>
      <c r="C42" s="19">
        <v>32</v>
      </c>
      <c r="D42" s="19">
        <v>247</v>
      </c>
      <c r="E42" s="19">
        <v>55</v>
      </c>
      <c r="F42" s="19">
        <v>757</v>
      </c>
      <c r="G42" s="19">
        <v>289</v>
      </c>
      <c r="H42" s="53"/>
      <c r="I42" s="33">
        <v>1335</v>
      </c>
      <c r="J42" s="33">
        <v>0</v>
      </c>
      <c r="K42" s="33">
        <f t="shared" si="6"/>
        <v>1624</v>
      </c>
    </row>
    <row r="43" spans="2:11" ht="20.100000000000001" customHeight="1" thickBot="1" x14ac:dyDescent="0.25">
      <c r="B43" s="4" t="s">
        <v>28</v>
      </c>
      <c r="C43" s="19">
        <v>84</v>
      </c>
      <c r="D43" s="19">
        <v>517</v>
      </c>
      <c r="E43" s="19">
        <v>99</v>
      </c>
      <c r="F43" s="19">
        <v>1805</v>
      </c>
      <c r="G43" s="19">
        <v>1287</v>
      </c>
      <c r="H43" s="53"/>
      <c r="I43" s="33">
        <v>3223</v>
      </c>
      <c r="J43" s="33">
        <v>0</v>
      </c>
      <c r="K43" s="33">
        <f t="shared" si="6"/>
        <v>4510</v>
      </c>
    </row>
    <row r="44" spans="2:11" ht="20.100000000000001" customHeight="1" thickBot="1" x14ac:dyDescent="0.25">
      <c r="B44" s="4" t="s">
        <v>29</v>
      </c>
      <c r="C44" s="19">
        <v>100</v>
      </c>
      <c r="D44" s="19">
        <v>872</v>
      </c>
      <c r="E44" s="19">
        <v>72</v>
      </c>
      <c r="F44" s="19">
        <v>2953</v>
      </c>
      <c r="G44" s="19">
        <v>1179</v>
      </c>
      <c r="H44" s="53"/>
      <c r="I44" s="33">
        <v>4585</v>
      </c>
      <c r="J44" s="33">
        <v>0</v>
      </c>
      <c r="K44" s="33">
        <f t="shared" si="6"/>
        <v>5764</v>
      </c>
    </row>
    <row r="45" spans="2:11" ht="20.100000000000001" customHeight="1" thickBot="1" x14ac:dyDescent="0.25">
      <c r="B45" s="4" t="s">
        <v>30</v>
      </c>
      <c r="C45" s="19">
        <v>248</v>
      </c>
      <c r="D45" s="19">
        <v>1633</v>
      </c>
      <c r="E45" s="19">
        <v>438</v>
      </c>
      <c r="F45" s="19">
        <v>8424</v>
      </c>
      <c r="G45" s="19">
        <v>6969</v>
      </c>
      <c r="H45" s="53"/>
      <c r="I45" s="33">
        <v>13895</v>
      </c>
      <c r="J45" s="33">
        <v>21</v>
      </c>
      <c r="K45" s="33">
        <f t="shared" si="6"/>
        <v>20843</v>
      </c>
    </row>
    <row r="46" spans="2:11" ht="20.100000000000001" customHeight="1" thickBot="1" x14ac:dyDescent="0.25">
      <c r="B46" s="4" t="s">
        <v>31</v>
      </c>
      <c r="C46" s="19">
        <v>370</v>
      </c>
      <c r="D46" s="19">
        <v>3176</v>
      </c>
      <c r="E46" s="19">
        <v>630</v>
      </c>
      <c r="F46" s="19">
        <v>6399</v>
      </c>
      <c r="G46" s="19">
        <v>4476</v>
      </c>
      <c r="H46" s="53"/>
      <c r="I46" s="33">
        <v>15989</v>
      </c>
      <c r="J46" s="33">
        <v>1</v>
      </c>
      <c r="K46" s="33">
        <f t="shared" si="6"/>
        <v>20464</v>
      </c>
    </row>
    <row r="47" spans="2:11" ht="20.100000000000001" customHeight="1" thickBot="1" x14ac:dyDescent="0.25">
      <c r="B47" s="4" t="s">
        <v>32</v>
      </c>
      <c r="C47" s="19">
        <v>38</v>
      </c>
      <c r="D47" s="19">
        <v>465</v>
      </c>
      <c r="E47" s="19">
        <v>96</v>
      </c>
      <c r="F47" s="19">
        <v>854</v>
      </c>
      <c r="G47" s="19">
        <v>458</v>
      </c>
      <c r="H47" s="53"/>
      <c r="I47" s="33">
        <v>1672</v>
      </c>
      <c r="J47" s="33">
        <v>0</v>
      </c>
      <c r="K47" s="33">
        <f t="shared" si="6"/>
        <v>2130</v>
      </c>
    </row>
    <row r="48" spans="2:11" ht="20.100000000000001" customHeight="1" thickBot="1" x14ac:dyDescent="0.25">
      <c r="B48" s="4" t="s">
        <v>33</v>
      </c>
      <c r="C48" s="19">
        <v>122</v>
      </c>
      <c r="D48" s="19">
        <v>774</v>
      </c>
      <c r="E48" s="19">
        <v>66</v>
      </c>
      <c r="F48" s="19">
        <v>2546</v>
      </c>
      <c r="G48" s="19">
        <v>1327</v>
      </c>
      <c r="H48" s="53"/>
      <c r="I48" s="33">
        <v>4155</v>
      </c>
      <c r="J48" s="33">
        <v>5</v>
      </c>
      <c r="K48" s="33">
        <f t="shared" si="6"/>
        <v>5477</v>
      </c>
    </row>
    <row r="49" spans="2:11" ht="20.100000000000001" customHeight="1" thickBot="1" x14ac:dyDescent="0.25">
      <c r="B49" s="4" t="s">
        <v>34</v>
      </c>
      <c r="C49" s="19">
        <v>314</v>
      </c>
      <c r="D49" s="19">
        <v>864</v>
      </c>
      <c r="E49" s="19">
        <v>401</v>
      </c>
      <c r="F49" s="19">
        <v>10560</v>
      </c>
      <c r="G49" s="19">
        <v>5602</v>
      </c>
      <c r="H49" s="53"/>
      <c r="I49" s="33">
        <v>17295</v>
      </c>
      <c r="J49" s="33">
        <v>14</v>
      </c>
      <c r="K49" s="33">
        <f t="shared" si="6"/>
        <v>22883</v>
      </c>
    </row>
    <row r="50" spans="2:11" ht="20.100000000000001" customHeight="1" thickBot="1" x14ac:dyDescent="0.25">
      <c r="B50" s="4" t="s">
        <v>35</v>
      </c>
      <c r="C50" s="19">
        <v>53</v>
      </c>
      <c r="D50" s="19">
        <v>1339</v>
      </c>
      <c r="E50" s="19">
        <v>40</v>
      </c>
      <c r="F50" s="19">
        <v>2719</v>
      </c>
      <c r="G50" s="19">
        <v>997</v>
      </c>
      <c r="H50" s="53"/>
      <c r="I50" s="33">
        <v>5160</v>
      </c>
      <c r="J50" s="33">
        <v>1</v>
      </c>
      <c r="K50" s="33">
        <f t="shared" si="6"/>
        <v>6156</v>
      </c>
    </row>
    <row r="51" spans="2:11" ht="20.100000000000001" customHeight="1" thickBot="1" x14ac:dyDescent="0.25">
      <c r="B51" s="4" t="s">
        <v>36</v>
      </c>
      <c r="C51" s="19">
        <v>17</v>
      </c>
      <c r="D51" s="19">
        <v>272</v>
      </c>
      <c r="E51" s="19">
        <v>70</v>
      </c>
      <c r="F51" s="19">
        <v>702</v>
      </c>
      <c r="G51" s="19">
        <v>261</v>
      </c>
      <c r="H51" s="53"/>
      <c r="I51" s="33">
        <v>1260</v>
      </c>
      <c r="J51" s="33">
        <v>0</v>
      </c>
      <c r="K51" s="33">
        <f t="shared" si="6"/>
        <v>1521</v>
      </c>
    </row>
    <row r="52" spans="2:11" ht="20.100000000000001" customHeight="1" thickBot="1" x14ac:dyDescent="0.25">
      <c r="B52" s="5" t="s">
        <v>37</v>
      </c>
      <c r="C52" s="19">
        <v>54</v>
      </c>
      <c r="D52" s="19">
        <v>1037</v>
      </c>
      <c r="E52" s="19">
        <v>66</v>
      </c>
      <c r="F52" s="19">
        <v>2043</v>
      </c>
      <c r="G52" s="19">
        <v>1416</v>
      </c>
      <c r="H52" s="53"/>
      <c r="I52" s="33">
        <v>3826</v>
      </c>
      <c r="J52" s="33">
        <v>0</v>
      </c>
      <c r="K52" s="33">
        <f t="shared" si="6"/>
        <v>5242</v>
      </c>
    </row>
    <row r="53" spans="2:11" ht="20.100000000000001" customHeight="1" thickBot="1" x14ac:dyDescent="0.25">
      <c r="B53" s="6" t="s">
        <v>38</v>
      </c>
      <c r="C53" s="19">
        <v>8</v>
      </c>
      <c r="D53" s="19">
        <v>129</v>
      </c>
      <c r="E53" s="19">
        <v>0</v>
      </c>
      <c r="F53" s="19">
        <v>226</v>
      </c>
      <c r="G53" s="19">
        <v>153</v>
      </c>
      <c r="H53" s="53"/>
      <c r="I53" s="33">
        <v>502</v>
      </c>
      <c r="J53" s="33">
        <v>0</v>
      </c>
      <c r="K53" s="33">
        <f t="shared" si="6"/>
        <v>655</v>
      </c>
    </row>
    <row r="54" spans="2:11" ht="20.100000000000001" customHeight="1" thickBot="1" x14ac:dyDescent="0.25">
      <c r="B54" s="7" t="s">
        <v>39</v>
      </c>
      <c r="C54" s="9">
        <f>SUM(C37:C53)</f>
        <v>2471</v>
      </c>
      <c r="D54" s="9">
        <f>SUM(D37:D53)</f>
        <v>20521</v>
      </c>
      <c r="E54" s="9">
        <f>SUM(E37:E53)</f>
        <v>3722</v>
      </c>
      <c r="F54" s="9">
        <f>SUM(F37:F53)</f>
        <v>59019</v>
      </c>
      <c r="G54" s="9">
        <f>SUM(G37:G53)</f>
        <v>33899</v>
      </c>
      <c r="H54" s="15"/>
      <c r="I54" s="9">
        <f>SUM(I37:I53)</f>
        <v>115221</v>
      </c>
      <c r="J54" s="9">
        <f>SUM(J37:J53)</f>
        <v>51</v>
      </c>
      <c r="K54" s="9">
        <f t="shared" si="6"/>
        <v>149069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34:G34"/>
    <mergeCell ref="C35:D35"/>
    <mergeCell ref="E35:F35"/>
    <mergeCell ref="G35:G36"/>
    <mergeCell ref="H35:H36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70" t="s">
        <v>68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35936</v>
      </c>
      <c r="D11" s="19">
        <v>7</v>
      </c>
      <c r="E11" s="19">
        <v>0</v>
      </c>
      <c r="F11" s="19">
        <v>1</v>
      </c>
      <c r="G11" s="19">
        <v>17877</v>
      </c>
      <c r="H11" s="19">
        <v>6277</v>
      </c>
      <c r="I11" s="19">
        <v>1445</v>
      </c>
      <c r="J11" s="19">
        <v>1912</v>
      </c>
      <c r="K11" s="19">
        <v>265</v>
      </c>
      <c r="L11" s="19">
        <v>604</v>
      </c>
      <c r="M11" s="19">
        <v>219</v>
      </c>
      <c r="N11" s="19">
        <v>114</v>
      </c>
      <c r="O11" s="19">
        <v>50</v>
      </c>
      <c r="P11" s="19">
        <v>2433</v>
      </c>
      <c r="Q11" s="19">
        <v>3887</v>
      </c>
      <c r="R11" s="19">
        <v>845</v>
      </c>
    </row>
    <row r="12" spans="2:18" ht="20.100000000000001" customHeight="1" thickBot="1" x14ac:dyDescent="0.25">
      <c r="B12" s="4" t="s">
        <v>23</v>
      </c>
      <c r="C12" s="20">
        <v>4070</v>
      </c>
      <c r="D12" s="20">
        <v>3</v>
      </c>
      <c r="E12" s="20">
        <v>0</v>
      </c>
      <c r="F12" s="20">
        <v>0</v>
      </c>
      <c r="G12" s="20">
        <v>1632</v>
      </c>
      <c r="H12" s="20">
        <v>935</v>
      </c>
      <c r="I12" s="20">
        <v>190</v>
      </c>
      <c r="J12" s="20">
        <v>272</v>
      </c>
      <c r="K12" s="20">
        <v>48</v>
      </c>
      <c r="L12" s="20">
        <v>46</v>
      </c>
      <c r="M12" s="20">
        <v>81</v>
      </c>
      <c r="N12" s="20">
        <v>75</v>
      </c>
      <c r="O12" s="20">
        <v>48</v>
      </c>
      <c r="P12" s="20">
        <v>262</v>
      </c>
      <c r="Q12" s="20">
        <v>424</v>
      </c>
      <c r="R12" s="20">
        <v>54</v>
      </c>
    </row>
    <row r="13" spans="2:18" ht="20.100000000000001" customHeight="1" thickBot="1" x14ac:dyDescent="0.25">
      <c r="B13" s="4" t="s">
        <v>24</v>
      </c>
      <c r="C13" s="20">
        <v>2918</v>
      </c>
      <c r="D13" s="20">
        <v>0</v>
      </c>
      <c r="E13" s="20">
        <v>0</v>
      </c>
      <c r="F13" s="20">
        <v>0</v>
      </c>
      <c r="G13" s="20">
        <v>1264</v>
      </c>
      <c r="H13" s="20">
        <v>392</v>
      </c>
      <c r="I13" s="20">
        <v>270</v>
      </c>
      <c r="J13" s="20">
        <v>168</v>
      </c>
      <c r="K13" s="20">
        <v>38</v>
      </c>
      <c r="L13" s="20">
        <v>53</v>
      </c>
      <c r="M13" s="20">
        <v>5</v>
      </c>
      <c r="N13" s="20">
        <v>1</v>
      </c>
      <c r="O13" s="20">
        <v>40</v>
      </c>
      <c r="P13" s="20">
        <v>268</v>
      </c>
      <c r="Q13" s="20">
        <v>342</v>
      </c>
      <c r="R13" s="20">
        <v>77</v>
      </c>
    </row>
    <row r="14" spans="2:18" ht="20.100000000000001" customHeight="1" thickBot="1" x14ac:dyDescent="0.25">
      <c r="B14" s="4" t="s">
        <v>25</v>
      </c>
      <c r="C14" s="20">
        <v>7278</v>
      </c>
      <c r="D14" s="20">
        <v>1</v>
      </c>
      <c r="E14" s="20">
        <v>0</v>
      </c>
      <c r="F14" s="20">
        <v>0</v>
      </c>
      <c r="G14" s="20">
        <v>3811</v>
      </c>
      <c r="H14" s="20">
        <v>1024</v>
      </c>
      <c r="I14" s="20">
        <v>291</v>
      </c>
      <c r="J14" s="20">
        <v>372</v>
      </c>
      <c r="K14" s="20">
        <v>194</v>
      </c>
      <c r="L14" s="20">
        <v>38</v>
      </c>
      <c r="M14" s="20">
        <v>30</v>
      </c>
      <c r="N14" s="20">
        <v>66</v>
      </c>
      <c r="O14" s="20">
        <v>72</v>
      </c>
      <c r="P14" s="20">
        <v>822</v>
      </c>
      <c r="Q14" s="20">
        <v>544</v>
      </c>
      <c r="R14" s="20">
        <v>13</v>
      </c>
    </row>
    <row r="15" spans="2:18" ht="20.100000000000001" customHeight="1" thickBot="1" x14ac:dyDescent="0.25">
      <c r="B15" s="4" t="s">
        <v>26</v>
      </c>
      <c r="C15" s="20">
        <v>8975</v>
      </c>
      <c r="D15" s="20">
        <v>0</v>
      </c>
      <c r="E15" s="20">
        <v>0</v>
      </c>
      <c r="F15" s="20">
        <v>0</v>
      </c>
      <c r="G15" s="20">
        <v>4630</v>
      </c>
      <c r="H15" s="20">
        <v>1326</v>
      </c>
      <c r="I15" s="20">
        <v>280</v>
      </c>
      <c r="J15" s="20">
        <v>694</v>
      </c>
      <c r="K15" s="20">
        <v>63</v>
      </c>
      <c r="L15" s="20">
        <v>190</v>
      </c>
      <c r="M15" s="20">
        <v>43</v>
      </c>
      <c r="N15" s="20">
        <v>57</v>
      </c>
      <c r="O15" s="20">
        <v>5</v>
      </c>
      <c r="P15" s="20">
        <v>976</v>
      </c>
      <c r="Q15" s="20">
        <v>503</v>
      </c>
      <c r="R15" s="20">
        <v>208</v>
      </c>
    </row>
    <row r="16" spans="2:18" ht="20.100000000000001" customHeight="1" thickBot="1" x14ac:dyDescent="0.25">
      <c r="B16" s="4" t="s">
        <v>27</v>
      </c>
      <c r="C16" s="20">
        <v>2003</v>
      </c>
      <c r="D16" s="20">
        <v>1</v>
      </c>
      <c r="E16" s="20">
        <v>0</v>
      </c>
      <c r="F16" s="20">
        <v>0</v>
      </c>
      <c r="G16" s="20">
        <v>655</v>
      </c>
      <c r="H16" s="20">
        <v>486</v>
      </c>
      <c r="I16" s="20">
        <v>44</v>
      </c>
      <c r="J16" s="20">
        <v>106</v>
      </c>
      <c r="K16" s="20">
        <v>9</v>
      </c>
      <c r="L16" s="20">
        <v>50</v>
      </c>
      <c r="M16" s="20">
        <v>2</v>
      </c>
      <c r="N16" s="20">
        <v>4</v>
      </c>
      <c r="O16" s="20">
        <v>0</v>
      </c>
      <c r="P16" s="20">
        <v>415</v>
      </c>
      <c r="Q16" s="20">
        <v>199</v>
      </c>
      <c r="R16" s="20">
        <v>32</v>
      </c>
    </row>
    <row r="17" spans="2:18" ht="20.100000000000001" customHeight="1" thickBot="1" x14ac:dyDescent="0.25">
      <c r="B17" s="4" t="s">
        <v>28</v>
      </c>
      <c r="C17" s="20">
        <v>5482</v>
      </c>
      <c r="D17" s="20">
        <v>2</v>
      </c>
      <c r="E17" s="20">
        <v>0</v>
      </c>
      <c r="F17" s="20">
        <v>0</v>
      </c>
      <c r="G17" s="20">
        <v>2346</v>
      </c>
      <c r="H17" s="20">
        <v>1078</v>
      </c>
      <c r="I17" s="20">
        <v>187</v>
      </c>
      <c r="J17" s="20">
        <v>333</v>
      </c>
      <c r="K17" s="20">
        <v>74</v>
      </c>
      <c r="L17" s="20">
        <v>110</v>
      </c>
      <c r="M17" s="20">
        <v>14</v>
      </c>
      <c r="N17" s="20">
        <v>188</v>
      </c>
      <c r="O17" s="20">
        <v>39</v>
      </c>
      <c r="P17" s="20">
        <v>292</v>
      </c>
      <c r="Q17" s="20">
        <v>706</v>
      </c>
      <c r="R17" s="20">
        <v>113</v>
      </c>
    </row>
    <row r="18" spans="2:18" ht="20.100000000000001" customHeight="1" thickBot="1" x14ac:dyDescent="0.25">
      <c r="B18" s="4" t="s">
        <v>29</v>
      </c>
      <c r="C18" s="20">
        <v>6923</v>
      </c>
      <c r="D18" s="20">
        <v>1</v>
      </c>
      <c r="E18" s="20">
        <v>0</v>
      </c>
      <c r="F18" s="20">
        <v>0</v>
      </c>
      <c r="G18" s="20">
        <v>3107</v>
      </c>
      <c r="H18" s="20">
        <v>1245</v>
      </c>
      <c r="I18" s="20">
        <v>473</v>
      </c>
      <c r="J18" s="20">
        <v>158</v>
      </c>
      <c r="K18" s="20">
        <v>15</v>
      </c>
      <c r="L18" s="20">
        <v>55</v>
      </c>
      <c r="M18" s="20">
        <v>25</v>
      </c>
      <c r="N18" s="20">
        <v>34</v>
      </c>
      <c r="O18" s="20">
        <v>19</v>
      </c>
      <c r="P18" s="20">
        <v>539</v>
      </c>
      <c r="Q18" s="20">
        <v>1070</v>
      </c>
      <c r="R18" s="20">
        <v>182</v>
      </c>
    </row>
    <row r="19" spans="2:18" ht="20.100000000000001" customHeight="1" thickBot="1" x14ac:dyDescent="0.25">
      <c r="B19" s="4" t="s">
        <v>30</v>
      </c>
      <c r="C19" s="20">
        <v>27872</v>
      </c>
      <c r="D19" s="20">
        <v>26</v>
      </c>
      <c r="E19" s="20">
        <v>0</v>
      </c>
      <c r="F19" s="20">
        <v>0</v>
      </c>
      <c r="G19" s="20">
        <v>12171</v>
      </c>
      <c r="H19" s="20">
        <v>4875</v>
      </c>
      <c r="I19" s="20">
        <v>2198</v>
      </c>
      <c r="J19" s="20">
        <v>1983</v>
      </c>
      <c r="K19" s="20">
        <v>538</v>
      </c>
      <c r="L19" s="20">
        <v>361</v>
      </c>
      <c r="M19" s="20">
        <v>259</v>
      </c>
      <c r="N19" s="20">
        <v>207</v>
      </c>
      <c r="O19" s="20">
        <v>198</v>
      </c>
      <c r="P19" s="20">
        <v>1490</v>
      </c>
      <c r="Q19" s="20">
        <v>2372</v>
      </c>
      <c r="R19" s="20">
        <v>1194</v>
      </c>
    </row>
    <row r="20" spans="2:18" ht="20.100000000000001" customHeight="1" thickBot="1" x14ac:dyDescent="0.25">
      <c r="B20" s="4" t="s">
        <v>31</v>
      </c>
      <c r="C20" s="20">
        <v>24186</v>
      </c>
      <c r="D20" s="20">
        <v>9</v>
      </c>
      <c r="E20" s="20">
        <v>0</v>
      </c>
      <c r="F20" s="20">
        <v>0</v>
      </c>
      <c r="G20" s="20">
        <v>12209</v>
      </c>
      <c r="H20" s="20">
        <v>3523</v>
      </c>
      <c r="I20" s="20">
        <v>984</v>
      </c>
      <c r="J20" s="20">
        <v>1007</v>
      </c>
      <c r="K20" s="20">
        <v>110</v>
      </c>
      <c r="L20" s="20">
        <v>177</v>
      </c>
      <c r="M20" s="20">
        <v>67</v>
      </c>
      <c r="N20" s="20">
        <v>132</v>
      </c>
      <c r="O20" s="20">
        <v>44</v>
      </c>
      <c r="P20" s="20">
        <v>1820</v>
      </c>
      <c r="Q20" s="20">
        <v>3610</v>
      </c>
      <c r="R20" s="20">
        <v>494</v>
      </c>
    </row>
    <row r="21" spans="2:18" ht="20.100000000000001" customHeight="1" thickBot="1" x14ac:dyDescent="0.25">
      <c r="B21" s="4" t="s">
        <v>32</v>
      </c>
      <c r="C21" s="20">
        <v>2749</v>
      </c>
      <c r="D21" s="20">
        <v>0</v>
      </c>
      <c r="E21" s="20">
        <v>0</v>
      </c>
      <c r="F21" s="20">
        <v>0</v>
      </c>
      <c r="G21" s="20">
        <v>1102</v>
      </c>
      <c r="H21" s="20">
        <v>441</v>
      </c>
      <c r="I21" s="20">
        <v>72</v>
      </c>
      <c r="J21" s="20">
        <v>207</v>
      </c>
      <c r="K21" s="20">
        <v>41</v>
      </c>
      <c r="L21" s="20">
        <v>154</v>
      </c>
      <c r="M21" s="20">
        <v>9</v>
      </c>
      <c r="N21" s="20">
        <v>9</v>
      </c>
      <c r="O21" s="20">
        <v>25</v>
      </c>
      <c r="P21" s="20">
        <v>402</v>
      </c>
      <c r="Q21" s="20">
        <v>228</v>
      </c>
      <c r="R21" s="20">
        <v>59</v>
      </c>
    </row>
    <row r="22" spans="2:18" ht="20.100000000000001" customHeight="1" thickBot="1" x14ac:dyDescent="0.25">
      <c r="B22" s="4" t="s">
        <v>33</v>
      </c>
      <c r="C22" s="20">
        <v>6810</v>
      </c>
      <c r="D22" s="20">
        <v>1</v>
      </c>
      <c r="E22" s="20">
        <v>0</v>
      </c>
      <c r="F22" s="20">
        <v>1</v>
      </c>
      <c r="G22" s="20">
        <v>3006</v>
      </c>
      <c r="H22" s="20">
        <v>1273</v>
      </c>
      <c r="I22" s="20">
        <v>202</v>
      </c>
      <c r="J22" s="20">
        <v>475</v>
      </c>
      <c r="K22" s="20">
        <v>60</v>
      </c>
      <c r="L22" s="20">
        <v>149</v>
      </c>
      <c r="M22" s="20">
        <v>24</v>
      </c>
      <c r="N22" s="20">
        <v>81</v>
      </c>
      <c r="O22" s="20">
        <v>32</v>
      </c>
      <c r="P22" s="20">
        <v>414</v>
      </c>
      <c r="Q22" s="20">
        <v>883</v>
      </c>
      <c r="R22" s="20">
        <v>209</v>
      </c>
    </row>
    <row r="23" spans="2:18" ht="20.100000000000001" customHeight="1" thickBot="1" x14ac:dyDescent="0.25">
      <c r="B23" s="4" t="s">
        <v>34</v>
      </c>
      <c r="C23" s="20">
        <v>27677</v>
      </c>
      <c r="D23" s="20">
        <v>13</v>
      </c>
      <c r="E23" s="20">
        <v>0</v>
      </c>
      <c r="F23" s="20">
        <v>2</v>
      </c>
      <c r="G23" s="20">
        <v>14760</v>
      </c>
      <c r="H23" s="20">
        <v>1294</v>
      </c>
      <c r="I23" s="20">
        <v>1275</v>
      </c>
      <c r="J23" s="20">
        <v>1871</v>
      </c>
      <c r="K23" s="20">
        <v>248</v>
      </c>
      <c r="L23" s="20">
        <v>708</v>
      </c>
      <c r="M23" s="20">
        <v>178</v>
      </c>
      <c r="N23" s="20">
        <v>43</v>
      </c>
      <c r="O23" s="20">
        <v>84</v>
      </c>
      <c r="P23" s="20">
        <v>1778</v>
      </c>
      <c r="Q23" s="20">
        <v>4013</v>
      </c>
      <c r="R23" s="20">
        <v>1410</v>
      </c>
    </row>
    <row r="24" spans="2:18" ht="20.100000000000001" customHeight="1" thickBot="1" x14ac:dyDescent="0.25">
      <c r="B24" s="4" t="s">
        <v>35</v>
      </c>
      <c r="C24" s="20">
        <v>7509</v>
      </c>
      <c r="D24" s="20">
        <v>0</v>
      </c>
      <c r="E24" s="20">
        <v>0</v>
      </c>
      <c r="F24" s="20">
        <v>0</v>
      </c>
      <c r="G24" s="20">
        <v>4040</v>
      </c>
      <c r="H24" s="20">
        <v>1031</v>
      </c>
      <c r="I24" s="20">
        <v>246</v>
      </c>
      <c r="J24" s="20">
        <v>341</v>
      </c>
      <c r="K24" s="20">
        <v>37</v>
      </c>
      <c r="L24" s="20">
        <v>91</v>
      </c>
      <c r="M24" s="20">
        <v>35</v>
      </c>
      <c r="N24" s="20">
        <v>65</v>
      </c>
      <c r="O24" s="20">
        <v>35</v>
      </c>
      <c r="P24" s="20">
        <v>804</v>
      </c>
      <c r="Q24" s="20">
        <v>688</v>
      </c>
      <c r="R24" s="20">
        <v>96</v>
      </c>
    </row>
    <row r="25" spans="2:18" ht="20.100000000000001" customHeight="1" thickBot="1" x14ac:dyDescent="0.25">
      <c r="B25" s="4" t="s">
        <v>36</v>
      </c>
      <c r="C25" s="20">
        <v>1766</v>
      </c>
      <c r="D25" s="20">
        <v>2</v>
      </c>
      <c r="E25" s="20">
        <v>0</v>
      </c>
      <c r="F25" s="20">
        <v>0</v>
      </c>
      <c r="G25" s="20">
        <v>783</v>
      </c>
      <c r="H25" s="20">
        <v>449</v>
      </c>
      <c r="I25" s="20">
        <v>89</v>
      </c>
      <c r="J25" s="20">
        <v>83</v>
      </c>
      <c r="K25" s="20">
        <v>7</v>
      </c>
      <c r="L25" s="20">
        <v>2</v>
      </c>
      <c r="M25" s="20">
        <v>5</v>
      </c>
      <c r="N25" s="20">
        <v>10</v>
      </c>
      <c r="O25" s="20">
        <v>2</v>
      </c>
      <c r="P25" s="20">
        <v>57</v>
      </c>
      <c r="Q25" s="20">
        <v>233</v>
      </c>
      <c r="R25" s="20">
        <v>44</v>
      </c>
    </row>
    <row r="26" spans="2:18" ht="20.100000000000001" customHeight="1" thickBot="1" x14ac:dyDescent="0.25">
      <c r="B26" s="5" t="s">
        <v>37</v>
      </c>
      <c r="C26" s="20">
        <v>5974</v>
      </c>
      <c r="D26" s="20">
        <v>3</v>
      </c>
      <c r="E26" s="20">
        <v>0</v>
      </c>
      <c r="F26" s="20">
        <v>0</v>
      </c>
      <c r="G26" s="20">
        <v>3023</v>
      </c>
      <c r="H26" s="20">
        <v>367</v>
      </c>
      <c r="I26" s="20">
        <v>456</v>
      </c>
      <c r="J26" s="20">
        <v>716</v>
      </c>
      <c r="K26" s="20">
        <v>87</v>
      </c>
      <c r="L26" s="20">
        <v>27</v>
      </c>
      <c r="M26" s="20">
        <v>12</v>
      </c>
      <c r="N26" s="20">
        <v>30</v>
      </c>
      <c r="O26" s="20">
        <v>20</v>
      </c>
      <c r="P26" s="20">
        <v>708</v>
      </c>
      <c r="Q26" s="20">
        <v>345</v>
      </c>
      <c r="R26" s="20">
        <v>180</v>
      </c>
    </row>
    <row r="27" spans="2:18" ht="20.100000000000001" customHeight="1" thickBot="1" x14ac:dyDescent="0.25">
      <c r="B27" s="6" t="s">
        <v>38</v>
      </c>
      <c r="C27" s="21">
        <v>841</v>
      </c>
      <c r="D27" s="21">
        <v>0</v>
      </c>
      <c r="E27" s="21">
        <v>0</v>
      </c>
      <c r="F27" s="21">
        <v>0</v>
      </c>
      <c r="G27" s="21">
        <v>224</v>
      </c>
      <c r="H27" s="21">
        <v>148</v>
      </c>
      <c r="I27" s="21">
        <v>220</v>
      </c>
      <c r="J27" s="21">
        <v>3</v>
      </c>
      <c r="K27" s="21">
        <v>25</v>
      </c>
      <c r="L27" s="21">
        <v>35</v>
      </c>
      <c r="M27" s="21">
        <v>2</v>
      </c>
      <c r="N27" s="21">
        <v>1</v>
      </c>
      <c r="O27" s="21">
        <v>4</v>
      </c>
      <c r="P27" s="21">
        <v>83</v>
      </c>
      <c r="Q27" s="21">
        <v>65</v>
      </c>
      <c r="R27" s="21">
        <v>31</v>
      </c>
    </row>
    <row r="28" spans="2:18" ht="20.100000000000001" customHeight="1" thickBot="1" x14ac:dyDescent="0.25">
      <c r="B28" s="7" t="s">
        <v>39</v>
      </c>
      <c r="C28" s="9">
        <f>SUM(C11:C27)</f>
        <v>178969</v>
      </c>
      <c r="D28" s="9">
        <f t="shared" ref="D28:R28" si="0">SUM(D11:D27)</f>
        <v>69</v>
      </c>
      <c r="E28" s="9">
        <f t="shared" si="0"/>
        <v>0</v>
      </c>
      <c r="F28" s="9">
        <f t="shared" si="0"/>
        <v>4</v>
      </c>
      <c r="G28" s="9">
        <f t="shared" si="0"/>
        <v>86640</v>
      </c>
      <c r="H28" s="9">
        <f t="shared" si="0"/>
        <v>26164</v>
      </c>
      <c r="I28" s="9">
        <f t="shared" si="0"/>
        <v>8922</v>
      </c>
      <c r="J28" s="9">
        <f t="shared" si="0"/>
        <v>10701</v>
      </c>
      <c r="K28" s="9">
        <f t="shared" si="0"/>
        <v>1859</v>
      </c>
      <c r="L28" s="9">
        <f t="shared" si="0"/>
        <v>2850</v>
      </c>
      <c r="M28" s="9">
        <f t="shared" si="0"/>
        <v>1010</v>
      </c>
      <c r="N28" s="9">
        <f t="shared" si="0"/>
        <v>1117</v>
      </c>
      <c r="O28" s="9">
        <f t="shared" si="0"/>
        <v>717</v>
      </c>
      <c r="P28" s="9">
        <f t="shared" si="0"/>
        <v>13563</v>
      </c>
      <c r="Q28" s="9">
        <f t="shared" si="0"/>
        <v>20112</v>
      </c>
      <c r="R28" s="9">
        <f t="shared" si="0"/>
        <v>5241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7" t="s">
        <v>69</v>
      </c>
      <c r="D9" s="70"/>
      <c r="E9" s="70"/>
      <c r="F9" s="78"/>
      <c r="G9" s="77" t="s">
        <v>70</v>
      </c>
      <c r="H9" s="70"/>
      <c r="I9" s="70"/>
      <c r="J9" s="78"/>
      <c r="K9" s="77" t="s">
        <v>71</v>
      </c>
      <c r="L9" s="70"/>
      <c r="M9" s="70"/>
      <c r="N9" s="70"/>
      <c r="O9" s="70"/>
      <c r="P9" s="78"/>
      <c r="Q9" s="77" t="s">
        <v>72</v>
      </c>
      <c r="R9" s="70"/>
      <c r="S9" s="70"/>
      <c r="T9" s="70"/>
      <c r="U9" s="70"/>
      <c r="V9" s="78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2195</v>
      </c>
      <c r="D11" s="19">
        <v>880</v>
      </c>
      <c r="E11" s="19">
        <v>946</v>
      </c>
      <c r="F11" s="19">
        <v>369</v>
      </c>
      <c r="G11" s="19">
        <v>728</v>
      </c>
      <c r="H11" s="19">
        <v>0</v>
      </c>
      <c r="I11" s="19">
        <v>697</v>
      </c>
      <c r="J11" s="19">
        <v>37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741</v>
      </c>
      <c r="R11" s="19">
        <v>834</v>
      </c>
      <c r="S11" s="19">
        <v>25</v>
      </c>
      <c r="T11" s="19">
        <v>58</v>
      </c>
      <c r="U11" s="19">
        <v>647</v>
      </c>
      <c r="V11" s="19">
        <v>497</v>
      </c>
    </row>
    <row r="12" spans="2:22" ht="20.100000000000001" customHeight="1" thickBot="1" x14ac:dyDescent="0.25">
      <c r="B12" s="4" t="s">
        <v>23</v>
      </c>
      <c r="C12" s="20">
        <v>220</v>
      </c>
      <c r="D12" s="20">
        <v>70</v>
      </c>
      <c r="E12" s="20">
        <v>114</v>
      </c>
      <c r="F12" s="20">
        <v>36</v>
      </c>
      <c r="G12" s="20">
        <v>106</v>
      </c>
      <c r="H12" s="20">
        <v>0</v>
      </c>
      <c r="I12" s="20">
        <v>109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129</v>
      </c>
      <c r="R12" s="20">
        <v>131</v>
      </c>
      <c r="S12" s="20">
        <v>0</v>
      </c>
      <c r="T12" s="20">
        <v>1</v>
      </c>
      <c r="U12" s="20">
        <v>126</v>
      </c>
      <c r="V12" s="20">
        <v>87</v>
      </c>
    </row>
    <row r="13" spans="2:22" ht="20.100000000000001" customHeight="1" thickBot="1" x14ac:dyDescent="0.25">
      <c r="B13" s="4" t="s">
        <v>24</v>
      </c>
      <c r="C13" s="20">
        <v>123</v>
      </c>
      <c r="D13" s="20">
        <v>30</v>
      </c>
      <c r="E13" s="20">
        <v>39</v>
      </c>
      <c r="F13" s="20">
        <v>54</v>
      </c>
      <c r="G13" s="20">
        <v>64</v>
      </c>
      <c r="H13" s="20">
        <v>0</v>
      </c>
      <c r="I13" s="20">
        <v>69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52</v>
      </c>
      <c r="R13" s="20">
        <v>56</v>
      </c>
      <c r="S13" s="20">
        <v>0</v>
      </c>
      <c r="T13" s="20">
        <v>0</v>
      </c>
      <c r="U13" s="20">
        <v>65</v>
      </c>
      <c r="V13" s="20">
        <v>35</v>
      </c>
    </row>
    <row r="14" spans="2:22" ht="20.100000000000001" customHeight="1" thickBot="1" x14ac:dyDescent="0.25">
      <c r="B14" s="4" t="s">
        <v>25</v>
      </c>
      <c r="C14" s="20">
        <v>208</v>
      </c>
      <c r="D14" s="20">
        <v>132</v>
      </c>
      <c r="E14" s="20">
        <v>76</v>
      </c>
      <c r="F14" s="20">
        <v>0</v>
      </c>
      <c r="G14" s="20">
        <v>77</v>
      </c>
      <c r="H14" s="20">
        <v>0</v>
      </c>
      <c r="I14" s="20">
        <v>79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95</v>
      </c>
      <c r="R14" s="20">
        <v>126</v>
      </c>
      <c r="S14" s="20">
        <v>0</v>
      </c>
      <c r="T14" s="20">
        <v>3</v>
      </c>
      <c r="U14" s="20">
        <v>78</v>
      </c>
      <c r="V14" s="20">
        <v>53</v>
      </c>
    </row>
    <row r="15" spans="2:22" ht="20.100000000000001" customHeight="1" thickBot="1" x14ac:dyDescent="0.25">
      <c r="B15" s="4" t="s">
        <v>26</v>
      </c>
      <c r="C15" s="20">
        <v>1128</v>
      </c>
      <c r="D15" s="20">
        <v>331</v>
      </c>
      <c r="E15" s="20">
        <v>674</v>
      </c>
      <c r="F15" s="20">
        <v>123</v>
      </c>
      <c r="G15" s="20">
        <v>646</v>
      </c>
      <c r="H15" s="20">
        <v>4</v>
      </c>
      <c r="I15" s="20">
        <v>651</v>
      </c>
      <c r="J15" s="20">
        <v>27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534</v>
      </c>
      <c r="R15" s="20">
        <v>605</v>
      </c>
      <c r="S15" s="20">
        <v>7</v>
      </c>
      <c r="T15" s="20">
        <v>13</v>
      </c>
      <c r="U15" s="20">
        <v>503</v>
      </c>
      <c r="V15" s="20">
        <v>293</v>
      </c>
    </row>
    <row r="16" spans="2:22" ht="20.100000000000001" customHeight="1" thickBot="1" x14ac:dyDescent="0.25">
      <c r="B16" s="4" t="s">
        <v>27</v>
      </c>
      <c r="C16" s="20">
        <v>78</v>
      </c>
      <c r="D16" s="20">
        <v>31</v>
      </c>
      <c r="E16" s="20">
        <v>14</v>
      </c>
      <c r="F16" s="20">
        <v>33</v>
      </c>
      <c r="G16" s="20">
        <v>27</v>
      </c>
      <c r="H16" s="20">
        <v>0</v>
      </c>
      <c r="I16" s="20">
        <v>28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32</v>
      </c>
      <c r="R16" s="20">
        <v>35</v>
      </c>
      <c r="S16" s="20">
        <v>2</v>
      </c>
      <c r="T16" s="20">
        <v>3</v>
      </c>
      <c r="U16" s="20">
        <v>32</v>
      </c>
      <c r="V16" s="20">
        <v>21</v>
      </c>
    </row>
    <row r="17" spans="2:22" ht="20.100000000000001" customHeight="1" thickBot="1" x14ac:dyDescent="0.25">
      <c r="B17" s="4" t="s">
        <v>28</v>
      </c>
      <c r="C17" s="20">
        <v>466</v>
      </c>
      <c r="D17" s="20">
        <v>97</v>
      </c>
      <c r="E17" s="20">
        <v>37</v>
      </c>
      <c r="F17" s="20">
        <v>332</v>
      </c>
      <c r="G17" s="20">
        <v>59</v>
      </c>
      <c r="H17" s="20">
        <v>0</v>
      </c>
      <c r="I17" s="20">
        <v>65</v>
      </c>
      <c r="J17" s="20">
        <v>1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63</v>
      </c>
      <c r="R17" s="20">
        <v>65</v>
      </c>
      <c r="S17" s="20">
        <v>2</v>
      </c>
      <c r="T17" s="20">
        <v>2</v>
      </c>
      <c r="U17" s="20">
        <v>65</v>
      </c>
      <c r="V17" s="20">
        <v>51</v>
      </c>
    </row>
    <row r="18" spans="2:22" ht="20.100000000000001" customHeight="1" thickBot="1" x14ac:dyDescent="0.25">
      <c r="B18" s="4" t="s">
        <v>29</v>
      </c>
      <c r="C18" s="20">
        <v>238</v>
      </c>
      <c r="D18" s="20">
        <v>86</v>
      </c>
      <c r="E18" s="20">
        <v>56</v>
      </c>
      <c r="F18" s="20">
        <v>96</v>
      </c>
      <c r="G18" s="20">
        <v>45</v>
      </c>
      <c r="H18" s="20">
        <v>0</v>
      </c>
      <c r="I18" s="20">
        <v>46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60</v>
      </c>
      <c r="R18" s="20">
        <v>58</v>
      </c>
      <c r="S18" s="20">
        <v>0</v>
      </c>
      <c r="T18" s="20">
        <v>3</v>
      </c>
      <c r="U18" s="20">
        <v>54</v>
      </c>
      <c r="V18" s="20">
        <v>79</v>
      </c>
    </row>
    <row r="19" spans="2:22" ht="20.100000000000001" customHeight="1" thickBot="1" x14ac:dyDescent="0.25">
      <c r="B19" s="4" t="s">
        <v>30</v>
      </c>
      <c r="C19" s="20">
        <v>1003</v>
      </c>
      <c r="D19" s="20">
        <v>499</v>
      </c>
      <c r="E19" s="20">
        <v>216</v>
      </c>
      <c r="F19" s="20">
        <v>288</v>
      </c>
      <c r="G19" s="20">
        <v>194</v>
      </c>
      <c r="H19" s="20">
        <v>0</v>
      </c>
      <c r="I19" s="20">
        <v>195</v>
      </c>
      <c r="J19" s="20">
        <v>12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197</v>
      </c>
      <c r="R19" s="20">
        <v>241</v>
      </c>
      <c r="S19" s="20">
        <v>11</v>
      </c>
      <c r="T19" s="20">
        <v>38</v>
      </c>
      <c r="U19" s="20">
        <v>195</v>
      </c>
      <c r="V19" s="20">
        <v>167</v>
      </c>
    </row>
    <row r="20" spans="2:22" ht="20.100000000000001" customHeight="1" thickBot="1" x14ac:dyDescent="0.25">
      <c r="B20" s="4" t="s">
        <v>31</v>
      </c>
      <c r="C20" s="20">
        <v>1173</v>
      </c>
      <c r="D20" s="20">
        <v>630</v>
      </c>
      <c r="E20" s="20">
        <v>397</v>
      </c>
      <c r="F20" s="20">
        <v>146</v>
      </c>
      <c r="G20" s="20">
        <v>183</v>
      </c>
      <c r="H20" s="20">
        <v>0</v>
      </c>
      <c r="I20" s="20">
        <v>185</v>
      </c>
      <c r="J20" s="20">
        <v>7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465</v>
      </c>
      <c r="R20" s="20">
        <v>562</v>
      </c>
      <c r="S20" s="20">
        <v>3</v>
      </c>
      <c r="T20" s="20">
        <v>45</v>
      </c>
      <c r="U20" s="20">
        <v>472</v>
      </c>
      <c r="V20" s="20">
        <v>216</v>
      </c>
    </row>
    <row r="21" spans="2:22" ht="20.100000000000001" customHeight="1" thickBot="1" x14ac:dyDescent="0.25">
      <c r="B21" s="4" t="s">
        <v>32</v>
      </c>
      <c r="C21" s="20">
        <v>137</v>
      </c>
      <c r="D21" s="20">
        <v>42</v>
      </c>
      <c r="E21" s="20">
        <v>70</v>
      </c>
      <c r="F21" s="20">
        <v>25</v>
      </c>
      <c r="G21" s="20">
        <v>50</v>
      </c>
      <c r="H21" s="20">
        <v>0</v>
      </c>
      <c r="I21" s="20">
        <v>50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71</v>
      </c>
      <c r="R21" s="20">
        <v>70</v>
      </c>
      <c r="S21" s="20">
        <v>0</v>
      </c>
      <c r="T21" s="20">
        <v>1</v>
      </c>
      <c r="U21" s="20">
        <v>77</v>
      </c>
      <c r="V21" s="20">
        <v>36</v>
      </c>
    </row>
    <row r="22" spans="2:22" ht="20.100000000000001" customHeight="1" thickBot="1" x14ac:dyDescent="0.25">
      <c r="B22" s="4" t="s">
        <v>33</v>
      </c>
      <c r="C22" s="20">
        <v>368</v>
      </c>
      <c r="D22" s="20">
        <v>157</v>
      </c>
      <c r="E22" s="20">
        <v>147</v>
      </c>
      <c r="F22" s="20">
        <v>64</v>
      </c>
      <c r="G22" s="20">
        <v>99</v>
      </c>
      <c r="H22" s="20">
        <v>0</v>
      </c>
      <c r="I22" s="20">
        <v>99</v>
      </c>
      <c r="J22" s="20">
        <v>3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124</v>
      </c>
      <c r="R22" s="20">
        <v>168</v>
      </c>
      <c r="S22" s="20">
        <v>1</v>
      </c>
      <c r="T22" s="20">
        <v>7</v>
      </c>
      <c r="U22" s="20">
        <v>105</v>
      </c>
      <c r="V22" s="20">
        <v>85</v>
      </c>
    </row>
    <row r="23" spans="2:22" ht="20.100000000000001" customHeight="1" thickBot="1" x14ac:dyDescent="0.25">
      <c r="B23" s="4" t="s">
        <v>34</v>
      </c>
      <c r="C23" s="20">
        <v>549</v>
      </c>
      <c r="D23" s="20">
        <v>180</v>
      </c>
      <c r="E23" s="20">
        <v>254</v>
      </c>
      <c r="F23" s="20">
        <v>115</v>
      </c>
      <c r="G23" s="20">
        <v>147</v>
      </c>
      <c r="H23" s="20">
        <v>0</v>
      </c>
      <c r="I23" s="20">
        <v>132</v>
      </c>
      <c r="J23" s="20">
        <v>18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226</v>
      </c>
      <c r="R23" s="20">
        <v>339</v>
      </c>
      <c r="S23" s="20">
        <v>10</v>
      </c>
      <c r="T23" s="20">
        <v>8</v>
      </c>
      <c r="U23" s="20">
        <v>201</v>
      </c>
      <c r="V23" s="20">
        <v>132</v>
      </c>
    </row>
    <row r="24" spans="2:22" ht="20.100000000000001" customHeight="1" thickBot="1" x14ac:dyDescent="0.25">
      <c r="B24" s="4" t="s">
        <v>35</v>
      </c>
      <c r="C24" s="20">
        <v>220</v>
      </c>
      <c r="D24" s="20">
        <v>104</v>
      </c>
      <c r="E24" s="20">
        <v>46</v>
      </c>
      <c r="F24" s="20">
        <v>70</v>
      </c>
      <c r="G24" s="20">
        <v>144</v>
      </c>
      <c r="H24" s="20">
        <v>0</v>
      </c>
      <c r="I24" s="20">
        <v>140</v>
      </c>
      <c r="J24" s="20">
        <v>8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139</v>
      </c>
      <c r="R24" s="20">
        <v>153</v>
      </c>
      <c r="S24" s="20">
        <v>0</v>
      </c>
      <c r="T24" s="20">
        <v>12</v>
      </c>
      <c r="U24" s="20">
        <v>109</v>
      </c>
      <c r="V24" s="20">
        <v>114</v>
      </c>
    </row>
    <row r="25" spans="2:22" ht="20.100000000000001" customHeight="1" thickBot="1" x14ac:dyDescent="0.25">
      <c r="B25" s="4" t="s">
        <v>36</v>
      </c>
      <c r="C25" s="20">
        <v>89</v>
      </c>
      <c r="D25" s="20">
        <v>13</v>
      </c>
      <c r="E25" s="20">
        <v>22</v>
      </c>
      <c r="F25" s="20">
        <v>54</v>
      </c>
      <c r="G25" s="20">
        <v>12</v>
      </c>
      <c r="H25" s="20">
        <v>0</v>
      </c>
      <c r="I25" s="20">
        <v>11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27</v>
      </c>
      <c r="R25" s="20">
        <v>27</v>
      </c>
      <c r="S25" s="20">
        <v>2</v>
      </c>
      <c r="T25" s="20">
        <v>1</v>
      </c>
      <c r="U25" s="20">
        <v>16</v>
      </c>
      <c r="V25" s="20">
        <v>20</v>
      </c>
    </row>
    <row r="26" spans="2:22" ht="20.100000000000001" customHeight="1" thickBot="1" x14ac:dyDescent="0.25">
      <c r="B26" s="5" t="s">
        <v>37</v>
      </c>
      <c r="C26" s="20">
        <v>366</v>
      </c>
      <c r="D26" s="20">
        <v>280</v>
      </c>
      <c r="E26" s="20">
        <v>51</v>
      </c>
      <c r="F26" s="20">
        <v>35</v>
      </c>
      <c r="G26" s="20">
        <v>103</v>
      </c>
      <c r="H26" s="20">
        <v>0</v>
      </c>
      <c r="I26" s="20">
        <v>105</v>
      </c>
      <c r="J26" s="20">
        <v>4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101</v>
      </c>
      <c r="R26" s="20">
        <v>104</v>
      </c>
      <c r="S26" s="20">
        <v>6</v>
      </c>
      <c r="T26" s="20">
        <v>32</v>
      </c>
      <c r="U26" s="20">
        <v>98</v>
      </c>
      <c r="V26" s="20">
        <v>60</v>
      </c>
    </row>
    <row r="27" spans="2:22" ht="20.100000000000001" customHeight="1" thickBot="1" x14ac:dyDescent="0.25">
      <c r="B27" s="6" t="s">
        <v>38</v>
      </c>
      <c r="C27" s="21">
        <v>16</v>
      </c>
      <c r="D27" s="21">
        <v>5</v>
      </c>
      <c r="E27" s="21">
        <v>9</v>
      </c>
      <c r="F27" s="21">
        <v>2</v>
      </c>
      <c r="G27" s="21">
        <v>3</v>
      </c>
      <c r="H27" s="21">
        <v>0</v>
      </c>
      <c r="I27" s="21">
        <v>3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2</v>
      </c>
      <c r="R27" s="21">
        <v>2</v>
      </c>
      <c r="S27" s="21">
        <v>0</v>
      </c>
      <c r="T27" s="21">
        <v>0</v>
      </c>
      <c r="U27" s="21">
        <v>10</v>
      </c>
      <c r="V27" s="21">
        <v>2</v>
      </c>
    </row>
    <row r="28" spans="2:22" ht="20.100000000000001" customHeight="1" thickBot="1" x14ac:dyDescent="0.25">
      <c r="B28" s="7" t="s">
        <v>39</v>
      </c>
      <c r="C28" s="9">
        <f>SUM(C11:C27)</f>
        <v>8577</v>
      </c>
      <c r="D28" s="9">
        <f t="shared" ref="D28:V28" si="0">SUM(D11:D27)</f>
        <v>3567</v>
      </c>
      <c r="E28" s="9">
        <f t="shared" si="0"/>
        <v>3168</v>
      </c>
      <c r="F28" s="9">
        <f t="shared" si="0"/>
        <v>1842</v>
      </c>
      <c r="G28" s="9">
        <f t="shared" si="0"/>
        <v>2687</v>
      </c>
      <c r="H28" s="9">
        <f t="shared" si="0"/>
        <v>4</v>
      </c>
      <c r="I28" s="9">
        <f t="shared" si="0"/>
        <v>2664</v>
      </c>
      <c r="J28" s="9">
        <f t="shared" si="0"/>
        <v>118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3058</v>
      </c>
      <c r="R28" s="9">
        <f t="shared" si="0"/>
        <v>3576</v>
      </c>
      <c r="S28" s="9">
        <f t="shared" si="0"/>
        <v>69</v>
      </c>
      <c r="T28" s="9">
        <f t="shared" si="0"/>
        <v>227</v>
      </c>
      <c r="U28" s="9">
        <f t="shared" si="0"/>
        <v>2853</v>
      </c>
      <c r="V28" s="9">
        <f t="shared" si="0"/>
        <v>1948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7" t="s">
        <v>80</v>
      </c>
      <c r="D9" s="70"/>
      <c r="E9" s="70"/>
      <c r="F9" s="78"/>
      <c r="G9" s="77" t="s">
        <v>81</v>
      </c>
      <c r="H9" s="70"/>
      <c r="I9" s="70"/>
      <c r="J9" s="78"/>
      <c r="K9" s="77" t="s">
        <v>82</v>
      </c>
      <c r="L9" s="70"/>
      <c r="M9" s="70"/>
      <c r="N9" s="78"/>
      <c r="O9" s="77" t="s">
        <v>83</v>
      </c>
      <c r="P9" s="70"/>
      <c r="Q9" s="70"/>
      <c r="R9" s="78"/>
      <c r="S9" s="77" t="s">
        <v>84</v>
      </c>
      <c r="T9" s="70"/>
      <c r="U9" s="70"/>
      <c r="V9" s="78"/>
      <c r="W9" s="77" t="s">
        <v>85</v>
      </c>
      <c r="X9" s="70"/>
      <c r="Y9" s="70"/>
      <c r="Z9" s="78"/>
      <c r="AA9" s="77" t="s">
        <v>86</v>
      </c>
      <c r="AB9" s="70"/>
      <c r="AC9" s="70"/>
      <c r="AD9" s="78"/>
      <c r="AE9" s="77" t="s">
        <v>87</v>
      </c>
      <c r="AF9" s="70"/>
      <c r="AG9" s="70"/>
      <c r="AH9" s="78"/>
      <c r="AI9" s="77" t="s">
        <v>88</v>
      </c>
      <c r="AJ9" s="70"/>
      <c r="AK9" s="70"/>
      <c r="AL9" s="78"/>
      <c r="AM9" s="77" t="s">
        <v>89</v>
      </c>
      <c r="AN9" s="70"/>
      <c r="AO9" s="70"/>
      <c r="AP9" s="78"/>
      <c r="AQ9" s="77" t="s">
        <v>90</v>
      </c>
      <c r="AR9" s="70"/>
      <c r="AS9" s="70"/>
      <c r="AT9" s="78"/>
      <c r="AU9" s="77" t="s">
        <v>256</v>
      </c>
      <c r="AV9" s="70"/>
      <c r="AW9" s="70"/>
      <c r="AX9" s="78"/>
      <c r="AY9" s="77" t="s">
        <v>91</v>
      </c>
      <c r="AZ9" s="70"/>
      <c r="BA9" s="70"/>
      <c r="BB9" s="78"/>
      <c r="BC9" s="77" t="s">
        <v>244</v>
      </c>
      <c r="BD9" s="70"/>
      <c r="BE9" s="70"/>
      <c r="BF9" s="78"/>
      <c r="BG9" s="77" t="s">
        <v>92</v>
      </c>
      <c r="BH9" s="70"/>
      <c r="BI9" s="70"/>
      <c r="BJ9" s="78"/>
      <c r="BK9" s="77" t="s">
        <v>93</v>
      </c>
      <c r="BL9" s="70"/>
      <c r="BM9" s="70"/>
      <c r="BN9" s="78"/>
      <c r="BO9" s="77" t="s">
        <v>94</v>
      </c>
      <c r="BP9" s="70"/>
      <c r="BQ9" s="70"/>
      <c r="BR9" s="78"/>
      <c r="BS9" s="77" t="s">
        <v>95</v>
      </c>
      <c r="BT9" s="70"/>
      <c r="BU9" s="70"/>
      <c r="BV9" s="78"/>
      <c r="BW9" s="77" t="s">
        <v>96</v>
      </c>
      <c r="BX9" s="70"/>
      <c r="BY9" s="70"/>
      <c r="BZ9" s="78"/>
      <c r="CA9" s="77" t="s">
        <v>97</v>
      </c>
      <c r="CB9" s="70"/>
      <c r="CC9" s="70"/>
      <c r="CD9" s="78"/>
      <c r="CE9" s="77" t="s">
        <v>245</v>
      </c>
      <c r="CF9" s="70"/>
      <c r="CG9" s="70"/>
      <c r="CH9" s="70"/>
      <c r="CI9" s="77" t="s">
        <v>246</v>
      </c>
      <c r="CJ9" s="70"/>
      <c r="CK9" s="70"/>
      <c r="CL9" s="70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3374</v>
      </c>
      <c r="D11" s="19">
        <v>162</v>
      </c>
      <c r="E11" s="19">
        <v>3927</v>
      </c>
      <c r="F11" s="19">
        <v>2833</v>
      </c>
      <c r="G11" s="19">
        <v>29</v>
      </c>
      <c r="H11" s="19">
        <v>0</v>
      </c>
      <c r="I11" s="19">
        <v>31</v>
      </c>
      <c r="J11" s="19">
        <v>17</v>
      </c>
      <c r="K11" s="19">
        <v>3</v>
      </c>
      <c r="L11" s="19">
        <v>0</v>
      </c>
      <c r="M11" s="19">
        <v>1</v>
      </c>
      <c r="N11" s="19">
        <v>4</v>
      </c>
      <c r="O11" s="19">
        <v>1</v>
      </c>
      <c r="P11" s="19">
        <v>0</v>
      </c>
      <c r="Q11" s="19">
        <v>2</v>
      </c>
      <c r="R11" s="19">
        <v>0</v>
      </c>
      <c r="S11" s="19">
        <v>90</v>
      </c>
      <c r="T11" s="19">
        <v>72</v>
      </c>
      <c r="U11" s="19">
        <v>164</v>
      </c>
      <c r="V11" s="19">
        <v>19</v>
      </c>
      <c r="W11" s="19">
        <v>1104</v>
      </c>
      <c r="X11" s="19">
        <v>0</v>
      </c>
      <c r="Y11" s="19">
        <v>1254</v>
      </c>
      <c r="Z11" s="19">
        <v>1029</v>
      </c>
      <c r="AA11" s="19">
        <v>5</v>
      </c>
      <c r="AB11" s="19">
        <v>1</v>
      </c>
      <c r="AC11" s="19">
        <v>6</v>
      </c>
      <c r="AD11" s="19">
        <v>2</v>
      </c>
      <c r="AE11" s="19">
        <v>36</v>
      </c>
      <c r="AF11" s="19">
        <v>0</v>
      </c>
      <c r="AG11" s="19">
        <v>38</v>
      </c>
      <c r="AH11" s="19">
        <v>30</v>
      </c>
      <c r="AI11" s="19">
        <v>0</v>
      </c>
      <c r="AJ11" s="19">
        <v>0</v>
      </c>
      <c r="AK11" s="19">
        <v>0</v>
      </c>
      <c r="AL11" s="19">
        <v>0</v>
      </c>
      <c r="AM11" s="19">
        <v>42</v>
      </c>
      <c r="AN11" s="19">
        <v>20</v>
      </c>
      <c r="AO11" s="19">
        <v>69</v>
      </c>
      <c r="AP11" s="19">
        <v>8</v>
      </c>
      <c r="AQ11" s="19">
        <v>663</v>
      </c>
      <c r="AR11" s="19">
        <v>1</v>
      </c>
      <c r="AS11" s="19">
        <v>692</v>
      </c>
      <c r="AT11" s="19">
        <v>432</v>
      </c>
      <c r="AU11" s="19">
        <v>12</v>
      </c>
      <c r="AV11" s="19">
        <v>0</v>
      </c>
      <c r="AW11" s="19">
        <v>6</v>
      </c>
      <c r="AX11" s="19">
        <v>11</v>
      </c>
      <c r="AY11" s="19">
        <v>80</v>
      </c>
      <c r="AZ11" s="19">
        <v>0</v>
      </c>
      <c r="BA11" s="19">
        <v>73</v>
      </c>
      <c r="BB11" s="19">
        <v>45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3</v>
      </c>
      <c r="BL11" s="19">
        <v>0</v>
      </c>
      <c r="BM11" s="19">
        <v>7</v>
      </c>
      <c r="BN11" s="19">
        <v>4</v>
      </c>
      <c r="BO11" s="19">
        <v>0</v>
      </c>
      <c r="BP11" s="19">
        <v>0</v>
      </c>
      <c r="BQ11" s="19">
        <v>0</v>
      </c>
      <c r="BR11" s="19">
        <v>0</v>
      </c>
      <c r="BS11" s="19">
        <v>170</v>
      </c>
      <c r="BT11" s="19">
        <v>0</v>
      </c>
      <c r="BU11" s="19">
        <v>192</v>
      </c>
      <c r="BV11" s="19">
        <v>162</v>
      </c>
      <c r="BW11" s="19">
        <v>76</v>
      </c>
      <c r="BX11" s="19">
        <v>59</v>
      </c>
      <c r="BY11" s="19">
        <v>141</v>
      </c>
      <c r="BZ11" s="19">
        <v>51</v>
      </c>
      <c r="CA11" s="19">
        <v>1060</v>
      </c>
      <c r="CB11" s="19">
        <v>9</v>
      </c>
      <c r="CC11" s="19">
        <v>1251</v>
      </c>
      <c r="CD11" s="19">
        <v>1019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386</v>
      </c>
      <c r="D12" s="20">
        <v>17</v>
      </c>
      <c r="E12" s="20">
        <v>417</v>
      </c>
      <c r="F12" s="20">
        <v>173</v>
      </c>
      <c r="G12" s="20">
        <v>5</v>
      </c>
      <c r="H12" s="20">
        <v>0</v>
      </c>
      <c r="I12" s="20">
        <v>2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20</v>
      </c>
      <c r="T12" s="20">
        <v>8</v>
      </c>
      <c r="U12" s="20">
        <v>29</v>
      </c>
      <c r="V12" s="20">
        <v>1</v>
      </c>
      <c r="W12" s="20">
        <v>113</v>
      </c>
      <c r="X12" s="20">
        <v>1</v>
      </c>
      <c r="Y12" s="20">
        <v>117</v>
      </c>
      <c r="Z12" s="20">
        <v>67</v>
      </c>
      <c r="AA12" s="20">
        <v>0</v>
      </c>
      <c r="AB12" s="20">
        <v>0</v>
      </c>
      <c r="AC12" s="20">
        <v>0</v>
      </c>
      <c r="AD12" s="20">
        <v>0</v>
      </c>
      <c r="AE12" s="20">
        <v>3</v>
      </c>
      <c r="AF12" s="20">
        <v>0</v>
      </c>
      <c r="AG12" s="20">
        <v>4</v>
      </c>
      <c r="AH12" s="20">
        <v>1</v>
      </c>
      <c r="AI12" s="20">
        <v>0</v>
      </c>
      <c r="AJ12" s="20">
        <v>0</v>
      </c>
      <c r="AK12" s="20">
        <v>0</v>
      </c>
      <c r="AL12" s="20">
        <v>0</v>
      </c>
      <c r="AM12" s="20">
        <v>5</v>
      </c>
      <c r="AN12" s="20">
        <v>1</v>
      </c>
      <c r="AO12" s="20">
        <v>6</v>
      </c>
      <c r="AP12" s="20">
        <v>1</v>
      </c>
      <c r="AQ12" s="20">
        <v>73</v>
      </c>
      <c r="AR12" s="20">
        <v>0</v>
      </c>
      <c r="AS12" s="20">
        <v>80</v>
      </c>
      <c r="AT12" s="20">
        <v>35</v>
      </c>
      <c r="AU12" s="20">
        <v>0</v>
      </c>
      <c r="AV12" s="20">
        <v>0</v>
      </c>
      <c r="AW12" s="20">
        <v>0</v>
      </c>
      <c r="AX12" s="20">
        <v>0</v>
      </c>
      <c r="AY12" s="20">
        <v>29</v>
      </c>
      <c r="AZ12" s="20">
        <v>0</v>
      </c>
      <c r="BA12" s="20">
        <v>31</v>
      </c>
      <c r="BB12" s="20">
        <v>7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1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12</v>
      </c>
      <c r="BT12" s="20">
        <v>0</v>
      </c>
      <c r="BU12" s="20">
        <v>11</v>
      </c>
      <c r="BV12" s="20">
        <v>6</v>
      </c>
      <c r="BW12" s="20">
        <v>13</v>
      </c>
      <c r="BX12" s="20">
        <v>3</v>
      </c>
      <c r="BY12" s="20">
        <v>21</v>
      </c>
      <c r="BZ12" s="20">
        <v>2</v>
      </c>
      <c r="CA12" s="20">
        <v>113</v>
      </c>
      <c r="CB12" s="20">
        <v>4</v>
      </c>
      <c r="CC12" s="20">
        <v>115</v>
      </c>
      <c r="CD12" s="20">
        <v>49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279</v>
      </c>
      <c r="D13" s="20">
        <v>13</v>
      </c>
      <c r="E13" s="20">
        <v>291</v>
      </c>
      <c r="F13" s="20">
        <v>148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16</v>
      </c>
      <c r="T13" s="20">
        <v>3</v>
      </c>
      <c r="U13" s="20">
        <v>19</v>
      </c>
      <c r="V13" s="20">
        <v>1</v>
      </c>
      <c r="W13" s="20">
        <v>96</v>
      </c>
      <c r="X13" s="20">
        <v>0</v>
      </c>
      <c r="Y13" s="20">
        <v>103</v>
      </c>
      <c r="Z13" s="20">
        <v>51</v>
      </c>
      <c r="AA13" s="20">
        <v>1</v>
      </c>
      <c r="AB13" s="20">
        <v>0</v>
      </c>
      <c r="AC13" s="20">
        <v>1</v>
      </c>
      <c r="AD13" s="20">
        <v>0</v>
      </c>
      <c r="AE13" s="20">
        <v>3</v>
      </c>
      <c r="AF13" s="20">
        <v>0</v>
      </c>
      <c r="AG13" s="20">
        <v>4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5</v>
      </c>
      <c r="AN13" s="20">
        <v>2</v>
      </c>
      <c r="AO13" s="20">
        <v>8</v>
      </c>
      <c r="AP13" s="20">
        <v>0</v>
      </c>
      <c r="AQ13" s="20">
        <v>54</v>
      </c>
      <c r="AR13" s="20">
        <v>1</v>
      </c>
      <c r="AS13" s="20">
        <v>52</v>
      </c>
      <c r="AT13" s="20">
        <v>28</v>
      </c>
      <c r="AU13" s="20">
        <v>0</v>
      </c>
      <c r="AV13" s="20">
        <v>0</v>
      </c>
      <c r="AW13" s="20">
        <v>0</v>
      </c>
      <c r="AX13" s="20">
        <v>0</v>
      </c>
      <c r="AY13" s="20">
        <v>11</v>
      </c>
      <c r="AZ13" s="20">
        <v>0</v>
      </c>
      <c r="BA13" s="20">
        <v>10</v>
      </c>
      <c r="BB13" s="20">
        <v>4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10</v>
      </c>
      <c r="BT13" s="20">
        <v>0</v>
      </c>
      <c r="BU13" s="20">
        <v>9</v>
      </c>
      <c r="BV13" s="20">
        <v>6</v>
      </c>
      <c r="BW13" s="20">
        <v>15</v>
      </c>
      <c r="BX13" s="20">
        <v>6</v>
      </c>
      <c r="BY13" s="20">
        <v>21</v>
      </c>
      <c r="BZ13" s="20">
        <v>6</v>
      </c>
      <c r="CA13" s="20">
        <v>68</v>
      </c>
      <c r="CB13" s="20">
        <v>1</v>
      </c>
      <c r="CC13" s="20">
        <v>63</v>
      </c>
      <c r="CD13" s="20">
        <v>52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410</v>
      </c>
      <c r="D14" s="20">
        <v>30</v>
      </c>
      <c r="E14" s="20">
        <v>414</v>
      </c>
      <c r="F14" s="20">
        <v>404</v>
      </c>
      <c r="G14" s="20">
        <v>1</v>
      </c>
      <c r="H14" s="20">
        <v>0</v>
      </c>
      <c r="I14" s="20">
        <v>1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15</v>
      </c>
      <c r="T14" s="20">
        <v>13</v>
      </c>
      <c r="U14" s="20">
        <v>27</v>
      </c>
      <c r="V14" s="20">
        <v>11</v>
      </c>
      <c r="W14" s="20">
        <v>144</v>
      </c>
      <c r="X14" s="20">
        <v>0</v>
      </c>
      <c r="Y14" s="20">
        <v>122</v>
      </c>
      <c r="Z14" s="20">
        <v>167</v>
      </c>
      <c r="AA14" s="20">
        <v>1</v>
      </c>
      <c r="AB14" s="20">
        <v>1</v>
      </c>
      <c r="AC14" s="20">
        <v>0</v>
      </c>
      <c r="AD14" s="20">
        <v>3</v>
      </c>
      <c r="AE14" s="20">
        <v>4</v>
      </c>
      <c r="AF14" s="20">
        <v>0</v>
      </c>
      <c r="AG14" s="20">
        <v>4</v>
      </c>
      <c r="AH14" s="20">
        <v>4</v>
      </c>
      <c r="AI14" s="20">
        <v>0</v>
      </c>
      <c r="AJ14" s="20">
        <v>0</v>
      </c>
      <c r="AK14" s="20">
        <v>0</v>
      </c>
      <c r="AL14" s="20">
        <v>0</v>
      </c>
      <c r="AM14" s="20">
        <v>37</v>
      </c>
      <c r="AN14" s="20">
        <v>3</v>
      </c>
      <c r="AO14" s="20">
        <v>37</v>
      </c>
      <c r="AP14" s="20">
        <v>3</v>
      </c>
      <c r="AQ14" s="20">
        <v>88</v>
      </c>
      <c r="AR14" s="20">
        <v>0</v>
      </c>
      <c r="AS14" s="20">
        <v>72</v>
      </c>
      <c r="AT14" s="20">
        <v>78</v>
      </c>
      <c r="AU14" s="20">
        <v>0</v>
      </c>
      <c r="AV14" s="20">
        <v>0</v>
      </c>
      <c r="AW14" s="20">
        <v>1</v>
      </c>
      <c r="AX14" s="20">
        <v>1</v>
      </c>
      <c r="AY14" s="20">
        <v>7</v>
      </c>
      <c r="AZ14" s="20">
        <v>0</v>
      </c>
      <c r="BA14" s="20">
        <v>8</v>
      </c>
      <c r="BB14" s="20">
        <v>4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1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1</v>
      </c>
      <c r="BT14" s="20">
        <v>0</v>
      </c>
      <c r="BU14" s="20">
        <v>1</v>
      </c>
      <c r="BV14" s="20">
        <v>0</v>
      </c>
      <c r="BW14" s="20">
        <v>20</v>
      </c>
      <c r="BX14" s="20">
        <v>13</v>
      </c>
      <c r="BY14" s="20">
        <v>28</v>
      </c>
      <c r="BZ14" s="20">
        <v>6</v>
      </c>
      <c r="CA14" s="20">
        <v>92</v>
      </c>
      <c r="CB14" s="20">
        <v>0</v>
      </c>
      <c r="CC14" s="20">
        <v>112</v>
      </c>
      <c r="CD14" s="20">
        <v>125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1072</v>
      </c>
      <c r="D15" s="20">
        <v>37</v>
      </c>
      <c r="E15" s="20">
        <v>1181</v>
      </c>
      <c r="F15" s="20">
        <v>763</v>
      </c>
      <c r="G15" s="20">
        <v>12</v>
      </c>
      <c r="H15" s="20">
        <v>0</v>
      </c>
      <c r="I15" s="20">
        <v>7</v>
      </c>
      <c r="J15" s="20">
        <v>9</v>
      </c>
      <c r="K15" s="20">
        <v>6</v>
      </c>
      <c r="L15" s="20">
        <v>0</v>
      </c>
      <c r="M15" s="20">
        <v>6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31</v>
      </c>
      <c r="T15" s="20">
        <v>17</v>
      </c>
      <c r="U15" s="20">
        <v>48</v>
      </c>
      <c r="V15" s="20">
        <v>13</v>
      </c>
      <c r="W15" s="20">
        <v>304</v>
      </c>
      <c r="X15" s="20">
        <v>2</v>
      </c>
      <c r="Y15" s="20">
        <v>356</v>
      </c>
      <c r="Z15" s="20">
        <v>228</v>
      </c>
      <c r="AA15" s="20">
        <v>2</v>
      </c>
      <c r="AB15" s="20">
        <v>0</v>
      </c>
      <c r="AC15" s="20">
        <v>1</v>
      </c>
      <c r="AD15" s="20">
        <v>1</v>
      </c>
      <c r="AE15" s="20">
        <v>9</v>
      </c>
      <c r="AF15" s="20">
        <v>1</v>
      </c>
      <c r="AG15" s="20">
        <v>11</v>
      </c>
      <c r="AH15" s="20">
        <v>8</v>
      </c>
      <c r="AI15" s="20">
        <v>0</v>
      </c>
      <c r="AJ15" s="20">
        <v>0</v>
      </c>
      <c r="AK15" s="20">
        <v>0</v>
      </c>
      <c r="AL15" s="20">
        <v>0</v>
      </c>
      <c r="AM15" s="20">
        <v>11</v>
      </c>
      <c r="AN15" s="20">
        <v>3</v>
      </c>
      <c r="AO15" s="20">
        <v>12</v>
      </c>
      <c r="AP15" s="20">
        <v>7</v>
      </c>
      <c r="AQ15" s="20">
        <v>206</v>
      </c>
      <c r="AR15" s="20">
        <v>1</v>
      </c>
      <c r="AS15" s="20">
        <v>197</v>
      </c>
      <c r="AT15" s="20">
        <v>128</v>
      </c>
      <c r="AU15" s="20">
        <v>8</v>
      </c>
      <c r="AV15" s="20">
        <v>0</v>
      </c>
      <c r="AW15" s="20">
        <v>4</v>
      </c>
      <c r="AX15" s="20">
        <v>5</v>
      </c>
      <c r="AY15" s="20">
        <v>12</v>
      </c>
      <c r="AZ15" s="20">
        <v>0</v>
      </c>
      <c r="BA15" s="20">
        <v>16</v>
      </c>
      <c r="BB15" s="20">
        <v>3</v>
      </c>
      <c r="BC15" s="20">
        <v>1</v>
      </c>
      <c r="BD15" s="20">
        <v>0</v>
      </c>
      <c r="BE15" s="20">
        <v>1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49</v>
      </c>
      <c r="BT15" s="20">
        <v>0</v>
      </c>
      <c r="BU15" s="20">
        <v>45</v>
      </c>
      <c r="BV15" s="20">
        <v>27</v>
      </c>
      <c r="BW15" s="20">
        <v>35</v>
      </c>
      <c r="BX15" s="20">
        <v>11</v>
      </c>
      <c r="BY15" s="20">
        <v>46</v>
      </c>
      <c r="BZ15" s="20">
        <v>32</v>
      </c>
      <c r="CA15" s="20">
        <v>386</v>
      </c>
      <c r="CB15" s="20">
        <v>2</v>
      </c>
      <c r="CC15" s="20">
        <v>431</v>
      </c>
      <c r="CD15" s="20">
        <v>302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203</v>
      </c>
      <c r="D16" s="20">
        <v>11</v>
      </c>
      <c r="E16" s="20">
        <v>210</v>
      </c>
      <c r="F16" s="20">
        <v>98</v>
      </c>
      <c r="G16" s="20">
        <v>1</v>
      </c>
      <c r="H16" s="20">
        <v>0</v>
      </c>
      <c r="I16" s="20">
        <v>0</v>
      </c>
      <c r="J16" s="20">
        <v>1</v>
      </c>
      <c r="K16" s="20">
        <v>2</v>
      </c>
      <c r="L16" s="20">
        <v>0</v>
      </c>
      <c r="M16" s="20">
        <v>2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16</v>
      </c>
      <c r="T16" s="20">
        <v>9</v>
      </c>
      <c r="U16" s="20">
        <v>26</v>
      </c>
      <c r="V16" s="20">
        <v>5</v>
      </c>
      <c r="W16" s="20">
        <v>69</v>
      </c>
      <c r="X16" s="20">
        <v>0</v>
      </c>
      <c r="Y16" s="20">
        <v>60</v>
      </c>
      <c r="Z16" s="20">
        <v>37</v>
      </c>
      <c r="AA16" s="20">
        <v>0</v>
      </c>
      <c r="AB16" s="20">
        <v>0</v>
      </c>
      <c r="AC16" s="20">
        <v>0</v>
      </c>
      <c r="AD16" s="20">
        <v>0</v>
      </c>
      <c r="AE16" s="20">
        <v>1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6</v>
      </c>
      <c r="AN16" s="20">
        <v>0</v>
      </c>
      <c r="AO16" s="20">
        <v>9</v>
      </c>
      <c r="AP16" s="20">
        <v>0</v>
      </c>
      <c r="AQ16" s="20">
        <v>29</v>
      </c>
      <c r="AR16" s="20">
        <v>0</v>
      </c>
      <c r="AS16" s="20">
        <v>32</v>
      </c>
      <c r="AT16" s="20">
        <v>5</v>
      </c>
      <c r="AU16" s="20">
        <v>0</v>
      </c>
      <c r="AV16" s="20">
        <v>0</v>
      </c>
      <c r="AW16" s="20">
        <v>0</v>
      </c>
      <c r="AX16" s="20">
        <v>0</v>
      </c>
      <c r="AY16" s="20">
        <v>5</v>
      </c>
      <c r="AZ16" s="20">
        <v>0</v>
      </c>
      <c r="BA16" s="20">
        <v>6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1</v>
      </c>
      <c r="BH16" s="20">
        <v>0</v>
      </c>
      <c r="BI16" s="20">
        <v>1</v>
      </c>
      <c r="BJ16" s="20">
        <v>0</v>
      </c>
      <c r="BK16" s="20">
        <v>0</v>
      </c>
      <c r="BL16" s="20">
        <v>0</v>
      </c>
      <c r="BM16" s="20">
        <v>1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17</v>
      </c>
      <c r="BT16" s="20">
        <v>0</v>
      </c>
      <c r="BU16" s="20">
        <v>19</v>
      </c>
      <c r="BV16" s="20">
        <v>9</v>
      </c>
      <c r="BW16" s="20">
        <v>8</v>
      </c>
      <c r="BX16" s="20">
        <v>2</v>
      </c>
      <c r="BY16" s="20">
        <v>7</v>
      </c>
      <c r="BZ16" s="20">
        <v>6</v>
      </c>
      <c r="CA16" s="20">
        <v>48</v>
      </c>
      <c r="CB16" s="20">
        <v>0</v>
      </c>
      <c r="CC16" s="20">
        <v>47</v>
      </c>
      <c r="CD16" s="20">
        <v>31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571</v>
      </c>
      <c r="D17" s="20">
        <v>21</v>
      </c>
      <c r="E17" s="20">
        <v>571</v>
      </c>
      <c r="F17" s="20">
        <v>425</v>
      </c>
      <c r="G17" s="20">
        <v>5</v>
      </c>
      <c r="H17" s="20">
        <v>0</v>
      </c>
      <c r="I17" s="20">
        <v>4</v>
      </c>
      <c r="J17" s="20">
        <v>5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20</v>
      </c>
      <c r="T17" s="20">
        <v>12</v>
      </c>
      <c r="U17" s="20">
        <v>29</v>
      </c>
      <c r="V17" s="20">
        <v>7</v>
      </c>
      <c r="W17" s="20">
        <v>190</v>
      </c>
      <c r="X17" s="20">
        <v>0</v>
      </c>
      <c r="Y17" s="20">
        <v>185</v>
      </c>
      <c r="Z17" s="20">
        <v>136</v>
      </c>
      <c r="AA17" s="20">
        <v>0</v>
      </c>
      <c r="AB17" s="20">
        <v>0</v>
      </c>
      <c r="AC17" s="20">
        <v>2</v>
      </c>
      <c r="AD17" s="20">
        <v>0</v>
      </c>
      <c r="AE17" s="20">
        <v>3</v>
      </c>
      <c r="AF17" s="20">
        <v>0</v>
      </c>
      <c r="AG17" s="20">
        <v>5</v>
      </c>
      <c r="AH17" s="20">
        <v>1</v>
      </c>
      <c r="AI17" s="20">
        <v>0</v>
      </c>
      <c r="AJ17" s="20">
        <v>0</v>
      </c>
      <c r="AK17" s="20">
        <v>0</v>
      </c>
      <c r="AL17" s="20">
        <v>0</v>
      </c>
      <c r="AM17" s="20">
        <v>14</v>
      </c>
      <c r="AN17" s="20">
        <v>4</v>
      </c>
      <c r="AO17" s="20">
        <v>14</v>
      </c>
      <c r="AP17" s="20">
        <v>4</v>
      </c>
      <c r="AQ17" s="20">
        <v>121</v>
      </c>
      <c r="AR17" s="20">
        <v>0</v>
      </c>
      <c r="AS17" s="20">
        <v>110</v>
      </c>
      <c r="AT17" s="20">
        <v>82</v>
      </c>
      <c r="AU17" s="20">
        <v>1</v>
      </c>
      <c r="AV17" s="20">
        <v>0</v>
      </c>
      <c r="AW17" s="20">
        <v>2</v>
      </c>
      <c r="AX17" s="20">
        <v>0</v>
      </c>
      <c r="AY17" s="20">
        <v>28</v>
      </c>
      <c r="AZ17" s="20">
        <v>0</v>
      </c>
      <c r="BA17" s="20">
        <v>24</v>
      </c>
      <c r="BB17" s="20">
        <v>11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1</v>
      </c>
      <c r="BL17" s="20">
        <v>0</v>
      </c>
      <c r="BM17" s="20">
        <v>0</v>
      </c>
      <c r="BN17" s="20">
        <v>2</v>
      </c>
      <c r="BO17" s="20">
        <v>1</v>
      </c>
      <c r="BP17" s="20">
        <v>0</v>
      </c>
      <c r="BQ17" s="20">
        <v>1</v>
      </c>
      <c r="BR17" s="20">
        <v>0</v>
      </c>
      <c r="BS17" s="20">
        <v>30</v>
      </c>
      <c r="BT17" s="20">
        <v>0</v>
      </c>
      <c r="BU17" s="20">
        <v>35</v>
      </c>
      <c r="BV17" s="20">
        <v>37</v>
      </c>
      <c r="BW17" s="20">
        <v>14</v>
      </c>
      <c r="BX17" s="20">
        <v>5</v>
      </c>
      <c r="BY17" s="20">
        <v>24</v>
      </c>
      <c r="BZ17" s="20">
        <v>10</v>
      </c>
      <c r="CA17" s="20">
        <v>143</v>
      </c>
      <c r="CB17" s="20">
        <v>0</v>
      </c>
      <c r="CC17" s="20">
        <v>136</v>
      </c>
      <c r="CD17" s="20">
        <v>130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728</v>
      </c>
      <c r="D18" s="20">
        <v>10</v>
      </c>
      <c r="E18" s="20">
        <v>639</v>
      </c>
      <c r="F18" s="20">
        <v>887</v>
      </c>
      <c r="G18" s="20">
        <v>0</v>
      </c>
      <c r="H18" s="20">
        <v>0</v>
      </c>
      <c r="I18" s="20">
        <v>1</v>
      </c>
      <c r="J18" s="20">
        <v>3</v>
      </c>
      <c r="K18" s="20">
        <v>0</v>
      </c>
      <c r="L18" s="20">
        <v>0</v>
      </c>
      <c r="M18" s="20">
        <v>1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42</v>
      </c>
      <c r="T18" s="20">
        <v>4</v>
      </c>
      <c r="U18" s="20">
        <v>35</v>
      </c>
      <c r="V18" s="20">
        <v>22</v>
      </c>
      <c r="W18" s="20">
        <v>271</v>
      </c>
      <c r="X18" s="20">
        <v>1</v>
      </c>
      <c r="Y18" s="20">
        <v>231</v>
      </c>
      <c r="Z18" s="20">
        <v>344</v>
      </c>
      <c r="AA18" s="20">
        <v>2</v>
      </c>
      <c r="AB18" s="20">
        <v>0</v>
      </c>
      <c r="AC18" s="20">
        <v>2</v>
      </c>
      <c r="AD18" s="20">
        <v>1</v>
      </c>
      <c r="AE18" s="20">
        <v>4</v>
      </c>
      <c r="AF18" s="20">
        <v>0</v>
      </c>
      <c r="AG18" s="20">
        <v>9</v>
      </c>
      <c r="AH18" s="20">
        <v>3</v>
      </c>
      <c r="AI18" s="20">
        <v>0</v>
      </c>
      <c r="AJ18" s="20">
        <v>0</v>
      </c>
      <c r="AK18" s="20">
        <v>0</v>
      </c>
      <c r="AL18" s="20">
        <v>0</v>
      </c>
      <c r="AM18" s="20">
        <v>8</v>
      </c>
      <c r="AN18" s="20">
        <v>0</v>
      </c>
      <c r="AO18" s="20">
        <v>6</v>
      </c>
      <c r="AP18" s="20">
        <v>3</v>
      </c>
      <c r="AQ18" s="20">
        <v>129</v>
      </c>
      <c r="AR18" s="20">
        <v>0</v>
      </c>
      <c r="AS18" s="20">
        <v>115</v>
      </c>
      <c r="AT18" s="20">
        <v>127</v>
      </c>
      <c r="AU18" s="20">
        <v>1</v>
      </c>
      <c r="AV18" s="20">
        <v>0</v>
      </c>
      <c r="AW18" s="20">
        <v>5</v>
      </c>
      <c r="AX18" s="20">
        <v>2</v>
      </c>
      <c r="AY18" s="20">
        <v>2</v>
      </c>
      <c r="AZ18" s="20">
        <v>0</v>
      </c>
      <c r="BA18" s="20">
        <v>2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8</v>
      </c>
      <c r="BT18" s="20">
        <v>0</v>
      </c>
      <c r="BU18" s="20">
        <v>14</v>
      </c>
      <c r="BV18" s="20">
        <v>29</v>
      </c>
      <c r="BW18" s="20">
        <v>14</v>
      </c>
      <c r="BX18" s="20">
        <v>4</v>
      </c>
      <c r="BY18" s="20">
        <v>20</v>
      </c>
      <c r="BZ18" s="20">
        <v>8</v>
      </c>
      <c r="CA18" s="20">
        <v>247</v>
      </c>
      <c r="CB18" s="20">
        <v>1</v>
      </c>
      <c r="CC18" s="20">
        <v>198</v>
      </c>
      <c r="CD18" s="20">
        <v>343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2501</v>
      </c>
      <c r="D19" s="20">
        <v>66</v>
      </c>
      <c r="E19" s="20">
        <v>2622</v>
      </c>
      <c r="F19" s="20">
        <v>2275</v>
      </c>
      <c r="G19" s="20">
        <v>18</v>
      </c>
      <c r="H19" s="20">
        <v>0</v>
      </c>
      <c r="I19" s="20">
        <v>19</v>
      </c>
      <c r="J19" s="20">
        <v>17</v>
      </c>
      <c r="K19" s="20">
        <v>10</v>
      </c>
      <c r="L19" s="20">
        <v>0</v>
      </c>
      <c r="M19" s="20">
        <v>11</v>
      </c>
      <c r="N19" s="20">
        <v>2</v>
      </c>
      <c r="O19" s="20">
        <v>1</v>
      </c>
      <c r="P19" s="20">
        <v>0</v>
      </c>
      <c r="Q19" s="20">
        <v>1</v>
      </c>
      <c r="R19" s="20">
        <v>0</v>
      </c>
      <c r="S19" s="20">
        <v>99</v>
      </c>
      <c r="T19" s="20">
        <v>29</v>
      </c>
      <c r="U19" s="20">
        <v>143</v>
      </c>
      <c r="V19" s="20">
        <v>25</v>
      </c>
      <c r="W19" s="20">
        <v>859</v>
      </c>
      <c r="X19" s="20">
        <v>0</v>
      </c>
      <c r="Y19" s="20">
        <v>846</v>
      </c>
      <c r="Z19" s="20">
        <v>905</v>
      </c>
      <c r="AA19" s="20">
        <v>6</v>
      </c>
      <c r="AB19" s="20">
        <v>1</v>
      </c>
      <c r="AC19" s="20">
        <v>5</v>
      </c>
      <c r="AD19" s="20">
        <v>2</v>
      </c>
      <c r="AE19" s="20">
        <v>43</v>
      </c>
      <c r="AF19" s="20">
        <v>0</v>
      </c>
      <c r="AG19" s="20">
        <v>34</v>
      </c>
      <c r="AH19" s="20">
        <v>36</v>
      </c>
      <c r="AI19" s="20">
        <v>0</v>
      </c>
      <c r="AJ19" s="20">
        <v>0</v>
      </c>
      <c r="AK19" s="20">
        <v>0</v>
      </c>
      <c r="AL19" s="20">
        <v>0</v>
      </c>
      <c r="AM19" s="20">
        <v>47</v>
      </c>
      <c r="AN19" s="20">
        <v>9</v>
      </c>
      <c r="AO19" s="20">
        <v>54</v>
      </c>
      <c r="AP19" s="20">
        <v>25</v>
      </c>
      <c r="AQ19" s="20">
        <v>432</v>
      </c>
      <c r="AR19" s="20">
        <v>1</v>
      </c>
      <c r="AS19" s="20">
        <v>449</v>
      </c>
      <c r="AT19" s="20">
        <v>348</v>
      </c>
      <c r="AU19" s="20">
        <v>15</v>
      </c>
      <c r="AV19" s="20">
        <v>0</v>
      </c>
      <c r="AW19" s="20">
        <v>17</v>
      </c>
      <c r="AX19" s="20">
        <v>10</v>
      </c>
      <c r="AY19" s="20">
        <v>103</v>
      </c>
      <c r="AZ19" s="20">
        <v>0</v>
      </c>
      <c r="BA19" s="20">
        <v>105</v>
      </c>
      <c r="BB19" s="20">
        <v>52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7</v>
      </c>
      <c r="BL19" s="20">
        <v>0</v>
      </c>
      <c r="BM19" s="20">
        <v>4</v>
      </c>
      <c r="BN19" s="20">
        <v>9</v>
      </c>
      <c r="BO19" s="20">
        <v>1</v>
      </c>
      <c r="BP19" s="20">
        <v>0</v>
      </c>
      <c r="BQ19" s="20">
        <v>1</v>
      </c>
      <c r="BR19" s="20">
        <v>0</v>
      </c>
      <c r="BS19" s="20">
        <v>8</v>
      </c>
      <c r="BT19" s="20">
        <v>0</v>
      </c>
      <c r="BU19" s="20">
        <v>10</v>
      </c>
      <c r="BV19" s="20">
        <v>11</v>
      </c>
      <c r="BW19" s="20">
        <v>81</v>
      </c>
      <c r="BX19" s="20">
        <v>26</v>
      </c>
      <c r="BY19" s="20">
        <v>118</v>
      </c>
      <c r="BZ19" s="20">
        <v>31</v>
      </c>
      <c r="CA19" s="20">
        <v>765</v>
      </c>
      <c r="CB19" s="20">
        <v>0</v>
      </c>
      <c r="CC19" s="20">
        <v>799</v>
      </c>
      <c r="CD19" s="20">
        <v>797</v>
      </c>
      <c r="CE19" s="20">
        <v>0</v>
      </c>
      <c r="CF19" s="20">
        <v>0</v>
      </c>
      <c r="CG19" s="20">
        <v>0</v>
      </c>
      <c r="CH19" s="20">
        <v>1</v>
      </c>
      <c r="CI19" s="20">
        <v>6</v>
      </c>
      <c r="CJ19" s="20">
        <v>0</v>
      </c>
      <c r="CK19" s="20">
        <v>6</v>
      </c>
      <c r="CL19" s="20">
        <v>4</v>
      </c>
    </row>
    <row r="20" spans="2:90" ht="20.100000000000001" customHeight="1" thickBot="1" x14ac:dyDescent="0.25">
      <c r="B20" s="4" t="s">
        <v>31</v>
      </c>
      <c r="C20" s="20">
        <v>2211</v>
      </c>
      <c r="D20" s="20">
        <v>96</v>
      </c>
      <c r="E20" s="20">
        <v>2332</v>
      </c>
      <c r="F20" s="20">
        <v>1577</v>
      </c>
      <c r="G20" s="20">
        <v>19</v>
      </c>
      <c r="H20" s="20">
        <v>0</v>
      </c>
      <c r="I20" s="20">
        <v>16</v>
      </c>
      <c r="J20" s="20">
        <v>15</v>
      </c>
      <c r="K20" s="20">
        <v>26</v>
      </c>
      <c r="L20" s="20">
        <v>0</v>
      </c>
      <c r="M20" s="20">
        <v>26</v>
      </c>
      <c r="N20" s="20">
        <v>6</v>
      </c>
      <c r="O20" s="20">
        <v>0</v>
      </c>
      <c r="P20" s="20">
        <v>0</v>
      </c>
      <c r="Q20" s="20">
        <v>1</v>
      </c>
      <c r="R20" s="20">
        <v>0</v>
      </c>
      <c r="S20" s="20">
        <v>82</v>
      </c>
      <c r="T20" s="20">
        <v>47</v>
      </c>
      <c r="U20" s="20">
        <v>130</v>
      </c>
      <c r="V20" s="20">
        <v>32</v>
      </c>
      <c r="W20" s="20">
        <v>713</v>
      </c>
      <c r="X20" s="20">
        <v>1</v>
      </c>
      <c r="Y20" s="20">
        <v>778</v>
      </c>
      <c r="Z20" s="20">
        <v>568</v>
      </c>
      <c r="AA20" s="20">
        <v>9</v>
      </c>
      <c r="AB20" s="20">
        <v>2</v>
      </c>
      <c r="AC20" s="20">
        <v>11</v>
      </c>
      <c r="AD20" s="20">
        <v>5</v>
      </c>
      <c r="AE20" s="20">
        <v>46</v>
      </c>
      <c r="AF20" s="20">
        <v>0</v>
      </c>
      <c r="AG20" s="20">
        <v>38</v>
      </c>
      <c r="AH20" s="20">
        <v>37</v>
      </c>
      <c r="AI20" s="20">
        <v>1</v>
      </c>
      <c r="AJ20" s="20">
        <v>0</v>
      </c>
      <c r="AK20" s="20">
        <v>1</v>
      </c>
      <c r="AL20" s="20">
        <v>0</v>
      </c>
      <c r="AM20" s="20">
        <v>41</v>
      </c>
      <c r="AN20" s="20">
        <v>12</v>
      </c>
      <c r="AO20" s="20">
        <v>52</v>
      </c>
      <c r="AP20" s="20">
        <v>16</v>
      </c>
      <c r="AQ20" s="20">
        <v>441</v>
      </c>
      <c r="AR20" s="20">
        <v>6</v>
      </c>
      <c r="AS20" s="20">
        <v>439</v>
      </c>
      <c r="AT20" s="20">
        <v>249</v>
      </c>
      <c r="AU20" s="20">
        <v>13</v>
      </c>
      <c r="AV20" s="20">
        <v>0</v>
      </c>
      <c r="AW20" s="20">
        <v>7</v>
      </c>
      <c r="AX20" s="20">
        <v>12</v>
      </c>
      <c r="AY20" s="20">
        <v>77</v>
      </c>
      <c r="AZ20" s="20">
        <v>0</v>
      </c>
      <c r="BA20" s="20">
        <v>77</v>
      </c>
      <c r="BB20" s="20">
        <v>22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2</v>
      </c>
      <c r="BL20" s="20">
        <v>0</v>
      </c>
      <c r="BM20" s="20">
        <v>4</v>
      </c>
      <c r="BN20" s="20">
        <v>2</v>
      </c>
      <c r="BO20" s="20">
        <v>0</v>
      </c>
      <c r="BP20" s="20">
        <v>0</v>
      </c>
      <c r="BQ20" s="20">
        <v>0</v>
      </c>
      <c r="BR20" s="20">
        <v>0</v>
      </c>
      <c r="BS20" s="20">
        <v>64</v>
      </c>
      <c r="BT20" s="20">
        <v>0</v>
      </c>
      <c r="BU20" s="20">
        <v>50</v>
      </c>
      <c r="BV20" s="20">
        <v>53</v>
      </c>
      <c r="BW20" s="20">
        <v>60</v>
      </c>
      <c r="BX20" s="20">
        <v>28</v>
      </c>
      <c r="BY20" s="20">
        <v>75</v>
      </c>
      <c r="BZ20" s="20">
        <v>37</v>
      </c>
      <c r="CA20" s="20">
        <v>617</v>
      </c>
      <c r="CB20" s="20">
        <v>0</v>
      </c>
      <c r="CC20" s="20">
        <v>627</v>
      </c>
      <c r="CD20" s="20">
        <v>523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264</v>
      </c>
      <c r="D21" s="20">
        <v>14</v>
      </c>
      <c r="E21" s="20">
        <v>285</v>
      </c>
      <c r="F21" s="20">
        <v>206</v>
      </c>
      <c r="G21" s="20">
        <v>1</v>
      </c>
      <c r="H21" s="20">
        <v>0</v>
      </c>
      <c r="I21" s="20">
        <v>0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9</v>
      </c>
      <c r="T21" s="20">
        <v>8</v>
      </c>
      <c r="U21" s="20">
        <v>14</v>
      </c>
      <c r="V21" s="20">
        <v>6</v>
      </c>
      <c r="W21" s="20">
        <v>109</v>
      </c>
      <c r="X21" s="20">
        <v>1</v>
      </c>
      <c r="Y21" s="20">
        <v>113</v>
      </c>
      <c r="Z21" s="20">
        <v>76</v>
      </c>
      <c r="AA21" s="20">
        <v>0</v>
      </c>
      <c r="AB21" s="20">
        <v>1</v>
      </c>
      <c r="AC21" s="20">
        <v>1</v>
      </c>
      <c r="AD21" s="20">
        <v>0</v>
      </c>
      <c r="AE21" s="20">
        <v>2</v>
      </c>
      <c r="AF21" s="20">
        <v>0</v>
      </c>
      <c r="AG21" s="20">
        <v>3</v>
      </c>
      <c r="AH21" s="20">
        <v>3</v>
      </c>
      <c r="AI21" s="20">
        <v>0</v>
      </c>
      <c r="AJ21" s="20">
        <v>0</v>
      </c>
      <c r="AK21" s="20">
        <v>0</v>
      </c>
      <c r="AL21" s="20">
        <v>0</v>
      </c>
      <c r="AM21" s="20">
        <v>1</v>
      </c>
      <c r="AN21" s="20">
        <v>1</v>
      </c>
      <c r="AO21" s="20">
        <v>2</v>
      </c>
      <c r="AP21" s="20">
        <v>1</v>
      </c>
      <c r="AQ21" s="20">
        <v>28</v>
      </c>
      <c r="AR21" s="20">
        <v>0</v>
      </c>
      <c r="AS21" s="20">
        <v>37</v>
      </c>
      <c r="AT21" s="20">
        <v>24</v>
      </c>
      <c r="AU21" s="20">
        <v>1</v>
      </c>
      <c r="AV21" s="20">
        <v>0</v>
      </c>
      <c r="AW21" s="20">
        <v>1</v>
      </c>
      <c r="AX21" s="20">
        <v>0</v>
      </c>
      <c r="AY21" s="20">
        <v>3</v>
      </c>
      <c r="AZ21" s="20">
        <v>0</v>
      </c>
      <c r="BA21" s="20">
        <v>3</v>
      </c>
      <c r="BB21" s="20">
        <v>1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9</v>
      </c>
      <c r="BT21" s="20">
        <v>0</v>
      </c>
      <c r="BU21" s="20">
        <v>16</v>
      </c>
      <c r="BV21" s="20">
        <v>12</v>
      </c>
      <c r="BW21" s="20">
        <v>8</v>
      </c>
      <c r="BX21" s="20">
        <v>3</v>
      </c>
      <c r="BY21" s="20">
        <v>14</v>
      </c>
      <c r="BZ21" s="20">
        <v>1</v>
      </c>
      <c r="CA21" s="20">
        <v>93</v>
      </c>
      <c r="CB21" s="20">
        <v>0</v>
      </c>
      <c r="CC21" s="20">
        <v>81</v>
      </c>
      <c r="CD21" s="20">
        <v>81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663</v>
      </c>
      <c r="D22" s="20">
        <v>60</v>
      </c>
      <c r="E22" s="20">
        <v>802</v>
      </c>
      <c r="F22" s="20">
        <v>685</v>
      </c>
      <c r="G22" s="20">
        <v>2</v>
      </c>
      <c r="H22" s="20">
        <v>0</v>
      </c>
      <c r="I22" s="20">
        <v>3</v>
      </c>
      <c r="J22" s="20">
        <v>4</v>
      </c>
      <c r="K22" s="20">
        <v>2</v>
      </c>
      <c r="L22" s="20">
        <v>0</v>
      </c>
      <c r="M22" s="20">
        <v>2</v>
      </c>
      <c r="N22" s="20">
        <v>2</v>
      </c>
      <c r="O22" s="20">
        <v>0</v>
      </c>
      <c r="P22" s="20">
        <v>0</v>
      </c>
      <c r="Q22" s="20">
        <v>0</v>
      </c>
      <c r="R22" s="20">
        <v>0</v>
      </c>
      <c r="S22" s="20">
        <v>33</v>
      </c>
      <c r="T22" s="20">
        <v>34</v>
      </c>
      <c r="U22" s="20">
        <v>69</v>
      </c>
      <c r="V22" s="20">
        <v>6</v>
      </c>
      <c r="W22" s="20">
        <v>234</v>
      </c>
      <c r="X22" s="20">
        <v>0</v>
      </c>
      <c r="Y22" s="20">
        <v>279</v>
      </c>
      <c r="Z22" s="20">
        <v>260</v>
      </c>
      <c r="AA22" s="20">
        <v>2</v>
      </c>
      <c r="AB22" s="20">
        <v>1</v>
      </c>
      <c r="AC22" s="20">
        <v>3</v>
      </c>
      <c r="AD22" s="20">
        <v>1</v>
      </c>
      <c r="AE22" s="20">
        <v>7</v>
      </c>
      <c r="AF22" s="20">
        <v>0</v>
      </c>
      <c r="AG22" s="20">
        <v>10</v>
      </c>
      <c r="AH22" s="20">
        <v>3</v>
      </c>
      <c r="AI22" s="20">
        <v>0</v>
      </c>
      <c r="AJ22" s="20">
        <v>0</v>
      </c>
      <c r="AK22" s="20">
        <v>0</v>
      </c>
      <c r="AL22" s="20">
        <v>0</v>
      </c>
      <c r="AM22" s="20">
        <v>5</v>
      </c>
      <c r="AN22" s="20">
        <v>9</v>
      </c>
      <c r="AO22" s="20">
        <v>13</v>
      </c>
      <c r="AP22" s="20">
        <v>7</v>
      </c>
      <c r="AQ22" s="20">
        <v>115</v>
      </c>
      <c r="AR22" s="20">
        <v>1</v>
      </c>
      <c r="AS22" s="20">
        <v>129</v>
      </c>
      <c r="AT22" s="20">
        <v>109</v>
      </c>
      <c r="AU22" s="20">
        <v>2</v>
      </c>
      <c r="AV22" s="20">
        <v>0</v>
      </c>
      <c r="AW22" s="20">
        <v>4</v>
      </c>
      <c r="AX22" s="20">
        <v>1</v>
      </c>
      <c r="AY22" s="20">
        <v>6</v>
      </c>
      <c r="AZ22" s="20">
        <v>0</v>
      </c>
      <c r="BA22" s="20">
        <v>2</v>
      </c>
      <c r="BB22" s="20">
        <v>5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1</v>
      </c>
      <c r="BL22" s="20">
        <v>0</v>
      </c>
      <c r="BM22" s="20">
        <v>1</v>
      </c>
      <c r="BN22" s="20">
        <v>0</v>
      </c>
      <c r="BO22" s="20">
        <v>0</v>
      </c>
      <c r="BP22" s="20">
        <v>0</v>
      </c>
      <c r="BQ22" s="20">
        <v>0</v>
      </c>
      <c r="BR22" s="20">
        <v>0</v>
      </c>
      <c r="BS22" s="20">
        <v>41</v>
      </c>
      <c r="BT22" s="20">
        <v>0</v>
      </c>
      <c r="BU22" s="20">
        <v>49</v>
      </c>
      <c r="BV22" s="20">
        <v>56</v>
      </c>
      <c r="BW22" s="20">
        <v>36</v>
      </c>
      <c r="BX22" s="20">
        <v>15</v>
      </c>
      <c r="BY22" s="20">
        <v>46</v>
      </c>
      <c r="BZ22" s="20">
        <v>15</v>
      </c>
      <c r="CA22" s="20">
        <v>177</v>
      </c>
      <c r="CB22" s="20">
        <v>0</v>
      </c>
      <c r="CC22" s="20">
        <v>192</v>
      </c>
      <c r="CD22" s="20">
        <v>216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2200</v>
      </c>
      <c r="D23" s="20">
        <v>104</v>
      </c>
      <c r="E23" s="20">
        <v>2446</v>
      </c>
      <c r="F23" s="20">
        <v>1483</v>
      </c>
      <c r="G23" s="20">
        <v>12</v>
      </c>
      <c r="H23" s="20">
        <v>0</v>
      </c>
      <c r="I23" s="20">
        <v>13</v>
      </c>
      <c r="J23" s="20">
        <v>5</v>
      </c>
      <c r="K23" s="20">
        <v>26</v>
      </c>
      <c r="L23" s="20">
        <v>0</v>
      </c>
      <c r="M23" s="20">
        <v>21</v>
      </c>
      <c r="N23" s="20">
        <v>18</v>
      </c>
      <c r="O23" s="20">
        <v>0</v>
      </c>
      <c r="P23" s="20">
        <v>0</v>
      </c>
      <c r="Q23" s="20">
        <v>0</v>
      </c>
      <c r="R23" s="20">
        <v>0</v>
      </c>
      <c r="S23" s="20">
        <v>53</v>
      </c>
      <c r="T23" s="20">
        <v>46</v>
      </c>
      <c r="U23" s="20">
        <v>97</v>
      </c>
      <c r="V23" s="20">
        <v>17</v>
      </c>
      <c r="W23" s="20">
        <v>717</v>
      </c>
      <c r="X23" s="20">
        <v>3</v>
      </c>
      <c r="Y23" s="20">
        <v>718</v>
      </c>
      <c r="Z23" s="20">
        <v>533</v>
      </c>
      <c r="AA23" s="20">
        <v>4</v>
      </c>
      <c r="AB23" s="20">
        <v>0</v>
      </c>
      <c r="AC23" s="20">
        <v>8</v>
      </c>
      <c r="AD23" s="20">
        <v>0</v>
      </c>
      <c r="AE23" s="20">
        <v>24</v>
      </c>
      <c r="AF23" s="20">
        <v>0</v>
      </c>
      <c r="AG23" s="20">
        <v>25</v>
      </c>
      <c r="AH23" s="20">
        <v>20</v>
      </c>
      <c r="AI23" s="20">
        <v>0</v>
      </c>
      <c r="AJ23" s="20">
        <v>0</v>
      </c>
      <c r="AK23" s="20">
        <v>0</v>
      </c>
      <c r="AL23" s="20">
        <v>0</v>
      </c>
      <c r="AM23" s="20">
        <v>28</v>
      </c>
      <c r="AN23" s="20">
        <v>18</v>
      </c>
      <c r="AO23" s="20">
        <v>42</v>
      </c>
      <c r="AP23" s="20">
        <v>12</v>
      </c>
      <c r="AQ23" s="20">
        <v>415</v>
      </c>
      <c r="AR23" s="20">
        <v>8</v>
      </c>
      <c r="AS23" s="20">
        <v>424</v>
      </c>
      <c r="AT23" s="20">
        <v>223</v>
      </c>
      <c r="AU23" s="20">
        <v>14</v>
      </c>
      <c r="AV23" s="20">
        <v>0</v>
      </c>
      <c r="AW23" s="20">
        <v>15</v>
      </c>
      <c r="AX23" s="20">
        <v>4</v>
      </c>
      <c r="AY23" s="20">
        <v>114</v>
      </c>
      <c r="AZ23" s="20">
        <v>0</v>
      </c>
      <c r="BA23" s="20">
        <v>132</v>
      </c>
      <c r="BB23" s="20">
        <v>54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3</v>
      </c>
      <c r="BL23" s="20">
        <v>0</v>
      </c>
      <c r="BM23" s="20">
        <v>1</v>
      </c>
      <c r="BN23" s="20">
        <v>4</v>
      </c>
      <c r="BO23" s="20">
        <v>0</v>
      </c>
      <c r="BP23" s="20">
        <v>0</v>
      </c>
      <c r="BQ23" s="20">
        <v>0</v>
      </c>
      <c r="BR23" s="20">
        <v>1</v>
      </c>
      <c r="BS23" s="20">
        <v>119</v>
      </c>
      <c r="BT23" s="20">
        <v>0</v>
      </c>
      <c r="BU23" s="20">
        <v>113</v>
      </c>
      <c r="BV23" s="20">
        <v>78</v>
      </c>
      <c r="BW23" s="20">
        <v>51</v>
      </c>
      <c r="BX23" s="20">
        <v>26</v>
      </c>
      <c r="BY23" s="20">
        <v>59</v>
      </c>
      <c r="BZ23" s="20">
        <v>25</v>
      </c>
      <c r="CA23" s="20">
        <v>620</v>
      </c>
      <c r="CB23" s="20">
        <v>3</v>
      </c>
      <c r="CC23" s="20">
        <v>778</v>
      </c>
      <c r="CD23" s="20">
        <v>489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828</v>
      </c>
      <c r="D24" s="20">
        <v>59</v>
      </c>
      <c r="E24" s="20">
        <v>782</v>
      </c>
      <c r="F24" s="20">
        <v>779</v>
      </c>
      <c r="G24" s="20">
        <v>3</v>
      </c>
      <c r="H24" s="20">
        <v>0</v>
      </c>
      <c r="I24" s="20">
        <v>1</v>
      </c>
      <c r="J24" s="20">
        <v>2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35</v>
      </c>
      <c r="T24" s="20">
        <v>35</v>
      </c>
      <c r="U24" s="20">
        <v>61</v>
      </c>
      <c r="V24" s="20">
        <v>16</v>
      </c>
      <c r="W24" s="20">
        <v>287</v>
      </c>
      <c r="X24" s="20">
        <v>3</v>
      </c>
      <c r="Y24" s="20">
        <v>253</v>
      </c>
      <c r="Z24" s="20">
        <v>281</v>
      </c>
      <c r="AA24" s="20">
        <v>2</v>
      </c>
      <c r="AB24" s="20">
        <v>0</v>
      </c>
      <c r="AC24" s="20">
        <v>2</v>
      </c>
      <c r="AD24" s="20">
        <v>0</v>
      </c>
      <c r="AE24" s="20">
        <v>12</v>
      </c>
      <c r="AF24" s="20">
        <v>0</v>
      </c>
      <c r="AG24" s="20">
        <v>13</v>
      </c>
      <c r="AH24" s="20">
        <v>15</v>
      </c>
      <c r="AI24" s="20">
        <v>0</v>
      </c>
      <c r="AJ24" s="20">
        <v>0</v>
      </c>
      <c r="AK24" s="20">
        <v>0</v>
      </c>
      <c r="AL24" s="20">
        <v>0</v>
      </c>
      <c r="AM24" s="20">
        <v>16</v>
      </c>
      <c r="AN24" s="20">
        <v>5</v>
      </c>
      <c r="AO24" s="20">
        <v>18</v>
      </c>
      <c r="AP24" s="20">
        <v>7</v>
      </c>
      <c r="AQ24" s="20">
        <v>114</v>
      </c>
      <c r="AR24" s="20">
        <v>0</v>
      </c>
      <c r="AS24" s="20">
        <v>86</v>
      </c>
      <c r="AT24" s="20">
        <v>105</v>
      </c>
      <c r="AU24" s="20">
        <v>2</v>
      </c>
      <c r="AV24" s="20">
        <v>0</v>
      </c>
      <c r="AW24" s="20">
        <v>3</v>
      </c>
      <c r="AX24" s="20">
        <v>0</v>
      </c>
      <c r="AY24" s="20">
        <v>5</v>
      </c>
      <c r="AZ24" s="20">
        <v>0</v>
      </c>
      <c r="BA24" s="20">
        <v>5</v>
      </c>
      <c r="BB24" s="20">
        <v>4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20</v>
      </c>
      <c r="BT24" s="20">
        <v>0</v>
      </c>
      <c r="BU24" s="20">
        <v>26</v>
      </c>
      <c r="BV24" s="20">
        <v>26</v>
      </c>
      <c r="BW24" s="20">
        <v>44</v>
      </c>
      <c r="BX24" s="20">
        <v>16</v>
      </c>
      <c r="BY24" s="20">
        <v>54</v>
      </c>
      <c r="BZ24" s="20">
        <v>15</v>
      </c>
      <c r="CA24" s="20">
        <v>288</v>
      </c>
      <c r="CB24" s="20">
        <v>0</v>
      </c>
      <c r="CC24" s="20">
        <v>260</v>
      </c>
      <c r="CD24" s="20">
        <v>308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246</v>
      </c>
      <c r="D25" s="20">
        <v>2</v>
      </c>
      <c r="E25" s="20">
        <v>244</v>
      </c>
      <c r="F25" s="20">
        <v>165</v>
      </c>
      <c r="G25" s="20">
        <v>3</v>
      </c>
      <c r="H25" s="20">
        <v>0</v>
      </c>
      <c r="I25" s="20">
        <v>2</v>
      </c>
      <c r="J25" s="20">
        <v>2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7</v>
      </c>
      <c r="T25" s="20">
        <v>0</v>
      </c>
      <c r="U25" s="20">
        <v>7</v>
      </c>
      <c r="V25" s="20">
        <v>1</v>
      </c>
      <c r="W25" s="20">
        <v>67</v>
      </c>
      <c r="X25" s="20">
        <v>0</v>
      </c>
      <c r="Y25" s="20">
        <v>75</v>
      </c>
      <c r="Z25" s="20">
        <v>56</v>
      </c>
      <c r="AA25" s="20">
        <v>0</v>
      </c>
      <c r="AB25" s="20">
        <v>0</v>
      </c>
      <c r="AC25" s="20">
        <v>0</v>
      </c>
      <c r="AD25" s="20">
        <v>0</v>
      </c>
      <c r="AE25" s="20">
        <v>4</v>
      </c>
      <c r="AF25" s="20">
        <v>0</v>
      </c>
      <c r="AG25" s="20">
        <v>1</v>
      </c>
      <c r="AH25" s="20">
        <v>3</v>
      </c>
      <c r="AI25" s="20">
        <v>0</v>
      </c>
      <c r="AJ25" s="20">
        <v>0</v>
      </c>
      <c r="AK25" s="20">
        <v>0</v>
      </c>
      <c r="AL25" s="20">
        <v>0</v>
      </c>
      <c r="AM25" s="20">
        <v>5</v>
      </c>
      <c r="AN25" s="20">
        <v>0</v>
      </c>
      <c r="AO25" s="20">
        <v>6</v>
      </c>
      <c r="AP25" s="20">
        <v>0</v>
      </c>
      <c r="AQ25" s="20">
        <v>57</v>
      </c>
      <c r="AR25" s="20">
        <v>0</v>
      </c>
      <c r="AS25" s="20">
        <v>58</v>
      </c>
      <c r="AT25" s="20">
        <v>46</v>
      </c>
      <c r="AU25" s="20">
        <v>1</v>
      </c>
      <c r="AV25" s="20">
        <v>0</v>
      </c>
      <c r="AW25" s="20">
        <v>0</v>
      </c>
      <c r="AX25" s="20">
        <v>1</v>
      </c>
      <c r="AY25" s="20">
        <v>2</v>
      </c>
      <c r="AZ25" s="20">
        <v>0</v>
      </c>
      <c r="BA25" s="20">
        <v>2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17</v>
      </c>
      <c r="BT25" s="20">
        <v>0</v>
      </c>
      <c r="BU25" s="20">
        <v>12</v>
      </c>
      <c r="BV25" s="20">
        <v>14</v>
      </c>
      <c r="BW25" s="20">
        <v>14</v>
      </c>
      <c r="BX25" s="20">
        <v>2</v>
      </c>
      <c r="BY25" s="20">
        <v>14</v>
      </c>
      <c r="BZ25" s="20">
        <v>2</v>
      </c>
      <c r="CA25" s="20">
        <v>69</v>
      </c>
      <c r="CB25" s="20">
        <v>0</v>
      </c>
      <c r="CC25" s="20">
        <v>67</v>
      </c>
      <c r="CD25" s="20">
        <v>40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687</v>
      </c>
      <c r="D26" s="20">
        <v>10</v>
      </c>
      <c r="E26" s="20">
        <v>719</v>
      </c>
      <c r="F26" s="20">
        <v>547</v>
      </c>
      <c r="G26" s="20">
        <v>8</v>
      </c>
      <c r="H26" s="20">
        <v>0</v>
      </c>
      <c r="I26" s="20">
        <v>4</v>
      </c>
      <c r="J26" s="20">
        <v>7</v>
      </c>
      <c r="K26" s="20">
        <v>5</v>
      </c>
      <c r="L26" s="20">
        <v>0</v>
      </c>
      <c r="M26" s="20">
        <v>5</v>
      </c>
      <c r="N26" s="20">
        <v>2</v>
      </c>
      <c r="O26" s="20">
        <v>0</v>
      </c>
      <c r="P26" s="20">
        <v>0</v>
      </c>
      <c r="Q26" s="20">
        <v>0</v>
      </c>
      <c r="R26" s="20">
        <v>1</v>
      </c>
      <c r="S26" s="20">
        <v>31</v>
      </c>
      <c r="T26" s="20">
        <v>8</v>
      </c>
      <c r="U26" s="20">
        <v>36</v>
      </c>
      <c r="V26" s="20">
        <v>8</v>
      </c>
      <c r="W26" s="20">
        <v>207</v>
      </c>
      <c r="X26" s="20">
        <v>0</v>
      </c>
      <c r="Y26" s="20">
        <v>226</v>
      </c>
      <c r="Z26" s="20">
        <v>168</v>
      </c>
      <c r="AA26" s="20">
        <v>2</v>
      </c>
      <c r="AB26" s="20">
        <v>1</v>
      </c>
      <c r="AC26" s="20">
        <v>5</v>
      </c>
      <c r="AD26" s="20">
        <v>0</v>
      </c>
      <c r="AE26" s="20">
        <v>3</v>
      </c>
      <c r="AF26" s="20">
        <v>0</v>
      </c>
      <c r="AG26" s="20">
        <v>7</v>
      </c>
      <c r="AH26" s="20">
        <v>4</v>
      </c>
      <c r="AI26" s="20">
        <v>0</v>
      </c>
      <c r="AJ26" s="20">
        <v>0</v>
      </c>
      <c r="AK26" s="20">
        <v>0</v>
      </c>
      <c r="AL26" s="20">
        <v>0</v>
      </c>
      <c r="AM26" s="20">
        <v>21</v>
      </c>
      <c r="AN26" s="20">
        <v>0</v>
      </c>
      <c r="AO26" s="20">
        <v>20</v>
      </c>
      <c r="AP26" s="20">
        <v>5</v>
      </c>
      <c r="AQ26" s="20">
        <v>160</v>
      </c>
      <c r="AR26" s="20">
        <v>0</v>
      </c>
      <c r="AS26" s="20">
        <v>167</v>
      </c>
      <c r="AT26" s="20">
        <v>135</v>
      </c>
      <c r="AU26" s="20">
        <v>0</v>
      </c>
      <c r="AV26" s="20">
        <v>0</v>
      </c>
      <c r="AW26" s="20">
        <v>1</v>
      </c>
      <c r="AX26" s="20">
        <v>0</v>
      </c>
      <c r="AY26" s="20">
        <v>5</v>
      </c>
      <c r="AZ26" s="20">
        <v>0</v>
      </c>
      <c r="BA26" s="20">
        <v>5</v>
      </c>
      <c r="BB26" s="20">
        <v>3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3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30</v>
      </c>
      <c r="BT26" s="20">
        <v>0</v>
      </c>
      <c r="BU26" s="20">
        <v>34</v>
      </c>
      <c r="BV26" s="20">
        <v>34</v>
      </c>
      <c r="BW26" s="20">
        <v>29</v>
      </c>
      <c r="BX26" s="20">
        <v>1</v>
      </c>
      <c r="BY26" s="20">
        <v>28</v>
      </c>
      <c r="BZ26" s="20">
        <v>11</v>
      </c>
      <c r="CA26" s="20">
        <v>186</v>
      </c>
      <c r="CB26" s="20">
        <v>0</v>
      </c>
      <c r="CC26" s="20">
        <v>178</v>
      </c>
      <c r="CD26" s="20">
        <v>168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134</v>
      </c>
      <c r="D27" s="21">
        <v>4</v>
      </c>
      <c r="E27" s="21">
        <v>188</v>
      </c>
      <c r="F27" s="21">
        <v>126</v>
      </c>
      <c r="G27" s="21">
        <v>0</v>
      </c>
      <c r="H27" s="21">
        <v>0</v>
      </c>
      <c r="I27" s="21">
        <v>1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8</v>
      </c>
      <c r="T27" s="21">
        <v>4</v>
      </c>
      <c r="U27" s="21">
        <v>13</v>
      </c>
      <c r="V27" s="21">
        <v>3</v>
      </c>
      <c r="W27" s="21">
        <v>42</v>
      </c>
      <c r="X27" s="21">
        <v>0</v>
      </c>
      <c r="Y27" s="21">
        <v>61</v>
      </c>
      <c r="Z27" s="21">
        <v>32</v>
      </c>
      <c r="AA27" s="21">
        <v>0</v>
      </c>
      <c r="AB27" s="21">
        <v>0</v>
      </c>
      <c r="AC27" s="21">
        <v>1</v>
      </c>
      <c r="AD27" s="21">
        <v>0</v>
      </c>
      <c r="AE27" s="21">
        <v>2</v>
      </c>
      <c r="AF27" s="21">
        <v>0</v>
      </c>
      <c r="AG27" s="21">
        <v>5</v>
      </c>
      <c r="AH27" s="21">
        <v>1</v>
      </c>
      <c r="AI27" s="21">
        <v>0</v>
      </c>
      <c r="AJ27" s="21">
        <v>0</v>
      </c>
      <c r="AK27" s="21">
        <v>0</v>
      </c>
      <c r="AL27" s="21">
        <v>0</v>
      </c>
      <c r="AM27" s="21">
        <v>2</v>
      </c>
      <c r="AN27" s="21">
        <v>0</v>
      </c>
      <c r="AO27" s="21">
        <v>4</v>
      </c>
      <c r="AP27" s="21">
        <v>0</v>
      </c>
      <c r="AQ27" s="21">
        <v>34</v>
      </c>
      <c r="AR27" s="21">
        <v>0</v>
      </c>
      <c r="AS27" s="21">
        <v>41</v>
      </c>
      <c r="AT27" s="21">
        <v>39</v>
      </c>
      <c r="AU27" s="21">
        <v>1</v>
      </c>
      <c r="AV27" s="21">
        <v>0</v>
      </c>
      <c r="AW27" s="21">
        <v>0</v>
      </c>
      <c r="AX27" s="21">
        <v>2</v>
      </c>
      <c r="AY27" s="21">
        <v>1</v>
      </c>
      <c r="AZ27" s="21">
        <v>0</v>
      </c>
      <c r="BA27" s="21">
        <v>5</v>
      </c>
      <c r="BB27" s="21">
        <v>1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1</v>
      </c>
      <c r="BT27" s="21">
        <v>0</v>
      </c>
      <c r="BU27" s="21">
        <v>2</v>
      </c>
      <c r="BV27" s="21">
        <v>7</v>
      </c>
      <c r="BW27" s="21">
        <v>6</v>
      </c>
      <c r="BX27" s="21">
        <v>0</v>
      </c>
      <c r="BY27" s="21">
        <v>6</v>
      </c>
      <c r="BZ27" s="21">
        <v>1</v>
      </c>
      <c r="CA27" s="21">
        <v>37</v>
      </c>
      <c r="CB27" s="21">
        <v>0</v>
      </c>
      <c r="CC27" s="21">
        <v>49</v>
      </c>
      <c r="CD27" s="21">
        <v>39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16757</v>
      </c>
      <c r="D28" s="9">
        <f t="shared" ref="D28:AT28" si="0">SUM(D11:D27)</f>
        <v>716</v>
      </c>
      <c r="E28" s="9">
        <f t="shared" si="0"/>
        <v>18070</v>
      </c>
      <c r="F28" s="9">
        <f t="shared" si="0"/>
        <v>13574</v>
      </c>
      <c r="G28" s="9">
        <f t="shared" si="0"/>
        <v>119</v>
      </c>
      <c r="H28" s="9">
        <f t="shared" si="0"/>
        <v>0</v>
      </c>
      <c r="I28" s="9">
        <f t="shared" si="0"/>
        <v>105</v>
      </c>
      <c r="J28" s="9">
        <f t="shared" si="0"/>
        <v>95</v>
      </c>
      <c r="K28" s="9">
        <f t="shared" si="0"/>
        <v>80</v>
      </c>
      <c r="L28" s="9">
        <f t="shared" si="0"/>
        <v>0</v>
      </c>
      <c r="M28" s="9">
        <f t="shared" si="0"/>
        <v>76</v>
      </c>
      <c r="N28" s="9">
        <f t="shared" si="0"/>
        <v>36</v>
      </c>
      <c r="O28" s="9">
        <f t="shared" si="0"/>
        <v>2</v>
      </c>
      <c r="P28" s="9">
        <f t="shared" si="0"/>
        <v>0</v>
      </c>
      <c r="Q28" s="9">
        <f t="shared" si="0"/>
        <v>4</v>
      </c>
      <c r="R28" s="9">
        <f t="shared" si="0"/>
        <v>1</v>
      </c>
      <c r="S28" s="9">
        <f t="shared" si="0"/>
        <v>607</v>
      </c>
      <c r="T28" s="9">
        <f t="shared" si="0"/>
        <v>349</v>
      </c>
      <c r="U28" s="9">
        <f t="shared" si="0"/>
        <v>947</v>
      </c>
      <c r="V28" s="9">
        <f t="shared" si="0"/>
        <v>193</v>
      </c>
      <c r="W28" s="9">
        <f t="shared" si="0"/>
        <v>5526</v>
      </c>
      <c r="X28" s="9">
        <f t="shared" si="0"/>
        <v>12</v>
      </c>
      <c r="Y28" s="9">
        <f t="shared" si="0"/>
        <v>5777</v>
      </c>
      <c r="Z28" s="9">
        <f t="shared" si="0"/>
        <v>4938</v>
      </c>
      <c r="AA28" s="9">
        <f t="shared" si="0"/>
        <v>36</v>
      </c>
      <c r="AB28" s="9">
        <f t="shared" si="0"/>
        <v>8</v>
      </c>
      <c r="AC28" s="9">
        <f t="shared" si="0"/>
        <v>48</v>
      </c>
      <c r="AD28" s="9">
        <f t="shared" si="0"/>
        <v>15</v>
      </c>
      <c r="AE28" s="9">
        <f t="shared" si="0"/>
        <v>206</v>
      </c>
      <c r="AF28" s="9">
        <f t="shared" si="0"/>
        <v>1</v>
      </c>
      <c r="AG28" s="9">
        <f t="shared" si="0"/>
        <v>211</v>
      </c>
      <c r="AH28" s="9">
        <f t="shared" si="0"/>
        <v>171</v>
      </c>
      <c r="AI28" s="9">
        <f t="shared" si="0"/>
        <v>1</v>
      </c>
      <c r="AJ28" s="9">
        <f t="shared" si="0"/>
        <v>0</v>
      </c>
      <c r="AK28" s="9">
        <f t="shared" si="0"/>
        <v>1</v>
      </c>
      <c r="AL28" s="9">
        <f t="shared" si="0"/>
        <v>0</v>
      </c>
      <c r="AM28" s="9">
        <f t="shared" si="0"/>
        <v>294</v>
      </c>
      <c r="AN28" s="9">
        <f t="shared" si="0"/>
        <v>87</v>
      </c>
      <c r="AO28" s="9">
        <f t="shared" si="0"/>
        <v>372</v>
      </c>
      <c r="AP28" s="9">
        <f t="shared" si="0"/>
        <v>99</v>
      </c>
      <c r="AQ28" s="9">
        <f t="shared" si="0"/>
        <v>3159</v>
      </c>
      <c r="AR28" s="9">
        <f t="shared" si="0"/>
        <v>19</v>
      </c>
      <c r="AS28" s="9">
        <f t="shared" si="0"/>
        <v>3180</v>
      </c>
      <c r="AT28" s="9">
        <f t="shared" si="0"/>
        <v>2193</v>
      </c>
      <c r="AU28" s="9">
        <f t="shared" ref="AU28" si="1">SUM(AU11:AU27)</f>
        <v>71</v>
      </c>
      <c r="AV28" s="9">
        <f t="shared" ref="AV28:CL28" si="2">SUM(AV11:AV27)</f>
        <v>0</v>
      </c>
      <c r="AW28" s="9">
        <f t="shared" si="2"/>
        <v>66</v>
      </c>
      <c r="AX28" s="9">
        <f t="shared" si="2"/>
        <v>49</v>
      </c>
      <c r="AY28" s="9">
        <f t="shared" si="2"/>
        <v>490</v>
      </c>
      <c r="AZ28" s="9">
        <f t="shared" si="2"/>
        <v>0</v>
      </c>
      <c r="BA28" s="9">
        <f t="shared" si="2"/>
        <v>506</v>
      </c>
      <c r="BB28" s="9">
        <f t="shared" si="2"/>
        <v>218</v>
      </c>
      <c r="BC28" s="9">
        <f t="shared" si="2"/>
        <v>1</v>
      </c>
      <c r="BD28" s="9">
        <f t="shared" si="2"/>
        <v>0</v>
      </c>
      <c r="BE28" s="9">
        <f t="shared" si="2"/>
        <v>1</v>
      </c>
      <c r="BF28" s="9">
        <f t="shared" si="2"/>
        <v>0</v>
      </c>
      <c r="BG28" s="9">
        <f t="shared" si="2"/>
        <v>1</v>
      </c>
      <c r="BH28" s="9">
        <f t="shared" si="2"/>
        <v>0</v>
      </c>
      <c r="BI28" s="9">
        <f t="shared" si="2"/>
        <v>1</v>
      </c>
      <c r="BJ28" s="9">
        <f t="shared" si="2"/>
        <v>0</v>
      </c>
      <c r="BK28" s="9">
        <f t="shared" si="2"/>
        <v>17</v>
      </c>
      <c r="BL28" s="9">
        <f t="shared" si="2"/>
        <v>0</v>
      </c>
      <c r="BM28" s="9">
        <f t="shared" si="2"/>
        <v>23</v>
      </c>
      <c r="BN28" s="9">
        <f t="shared" si="2"/>
        <v>22</v>
      </c>
      <c r="BO28" s="9">
        <f t="shared" si="2"/>
        <v>2</v>
      </c>
      <c r="BP28" s="9">
        <f t="shared" si="2"/>
        <v>0</v>
      </c>
      <c r="BQ28" s="9">
        <f t="shared" si="2"/>
        <v>2</v>
      </c>
      <c r="BR28" s="9">
        <f t="shared" si="2"/>
        <v>1</v>
      </c>
      <c r="BS28" s="9">
        <f t="shared" si="2"/>
        <v>606</v>
      </c>
      <c r="BT28" s="9">
        <f t="shared" si="2"/>
        <v>0</v>
      </c>
      <c r="BU28" s="9">
        <f t="shared" si="2"/>
        <v>638</v>
      </c>
      <c r="BV28" s="9">
        <f t="shared" si="2"/>
        <v>567</v>
      </c>
      <c r="BW28" s="9">
        <f t="shared" si="2"/>
        <v>524</v>
      </c>
      <c r="BX28" s="9">
        <f t="shared" si="2"/>
        <v>220</v>
      </c>
      <c r="BY28" s="9">
        <f t="shared" si="2"/>
        <v>722</v>
      </c>
      <c r="BZ28" s="9">
        <f t="shared" si="2"/>
        <v>259</v>
      </c>
      <c r="CA28" s="9">
        <f t="shared" si="2"/>
        <v>5009</v>
      </c>
      <c r="CB28" s="9">
        <f t="shared" si="2"/>
        <v>20</v>
      </c>
      <c r="CC28" s="9">
        <f t="shared" si="2"/>
        <v>5384</v>
      </c>
      <c r="CD28" s="9">
        <f t="shared" si="2"/>
        <v>4712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1</v>
      </c>
      <c r="CI28" s="9">
        <f t="shared" si="2"/>
        <v>6</v>
      </c>
      <c r="CJ28" s="9">
        <f t="shared" si="2"/>
        <v>0</v>
      </c>
      <c r="CK28" s="9">
        <f t="shared" si="2"/>
        <v>6</v>
      </c>
      <c r="CL28" s="9">
        <f t="shared" si="2"/>
        <v>4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7" t="s">
        <v>99</v>
      </c>
      <c r="D9" s="70"/>
      <c r="E9" s="70"/>
      <c r="F9" s="77" t="s">
        <v>100</v>
      </c>
      <c r="G9" s="70"/>
      <c r="H9" s="70"/>
      <c r="I9" s="77" t="s">
        <v>101</v>
      </c>
      <c r="J9" s="70"/>
      <c r="K9" s="70"/>
      <c r="L9" s="77" t="s">
        <v>102</v>
      </c>
      <c r="M9" s="70"/>
      <c r="N9" s="70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969</v>
      </c>
      <c r="D11" s="19">
        <v>919</v>
      </c>
      <c r="E11" s="19">
        <v>498</v>
      </c>
      <c r="F11" s="19">
        <v>109</v>
      </c>
      <c r="G11" s="19">
        <v>115</v>
      </c>
      <c r="H11" s="19">
        <v>58</v>
      </c>
      <c r="I11" s="19">
        <v>726</v>
      </c>
      <c r="J11" s="19">
        <v>691</v>
      </c>
      <c r="K11" s="19">
        <v>392</v>
      </c>
      <c r="L11" s="19">
        <v>134</v>
      </c>
      <c r="M11" s="19">
        <v>113</v>
      </c>
      <c r="N11" s="19">
        <v>48</v>
      </c>
    </row>
    <row r="12" spans="2:14" ht="20.100000000000001" customHeight="1" thickBot="1" x14ac:dyDescent="0.25">
      <c r="B12" s="4" t="s">
        <v>23</v>
      </c>
      <c r="C12" s="20">
        <v>133</v>
      </c>
      <c r="D12" s="20">
        <v>156</v>
      </c>
      <c r="E12" s="20">
        <v>15</v>
      </c>
      <c r="F12" s="20">
        <v>27</v>
      </c>
      <c r="G12" s="20">
        <v>32</v>
      </c>
      <c r="H12" s="20">
        <v>6</v>
      </c>
      <c r="I12" s="20">
        <v>85</v>
      </c>
      <c r="J12" s="20">
        <v>103</v>
      </c>
      <c r="K12" s="20">
        <v>9</v>
      </c>
      <c r="L12" s="20">
        <v>21</v>
      </c>
      <c r="M12" s="20">
        <v>21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82</v>
      </c>
      <c r="D13" s="20">
        <v>94</v>
      </c>
      <c r="E13" s="20">
        <v>17</v>
      </c>
      <c r="F13" s="20">
        <v>15</v>
      </c>
      <c r="G13" s="20">
        <v>21</v>
      </c>
      <c r="H13" s="20">
        <v>2</v>
      </c>
      <c r="I13" s="20">
        <v>41</v>
      </c>
      <c r="J13" s="20">
        <v>45</v>
      </c>
      <c r="K13" s="20">
        <v>11</v>
      </c>
      <c r="L13" s="20">
        <v>26</v>
      </c>
      <c r="M13" s="20">
        <v>28</v>
      </c>
      <c r="N13" s="20">
        <v>4</v>
      </c>
    </row>
    <row r="14" spans="2:14" ht="20.100000000000001" customHeight="1" thickBot="1" x14ac:dyDescent="0.25">
      <c r="B14" s="4" t="s">
        <v>25</v>
      </c>
      <c r="C14" s="20">
        <v>118</v>
      </c>
      <c r="D14" s="20">
        <v>135</v>
      </c>
      <c r="E14" s="20">
        <v>23</v>
      </c>
      <c r="F14" s="20">
        <v>35</v>
      </c>
      <c r="G14" s="20">
        <v>41</v>
      </c>
      <c r="H14" s="20">
        <v>5</v>
      </c>
      <c r="I14" s="20">
        <v>74</v>
      </c>
      <c r="J14" s="20">
        <v>81</v>
      </c>
      <c r="K14" s="20">
        <v>18</v>
      </c>
      <c r="L14" s="20">
        <v>9</v>
      </c>
      <c r="M14" s="20">
        <v>13</v>
      </c>
      <c r="N14" s="20">
        <v>0</v>
      </c>
    </row>
    <row r="15" spans="2:14" ht="20.100000000000001" customHeight="1" thickBot="1" x14ac:dyDescent="0.25">
      <c r="B15" s="4" t="s">
        <v>26</v>
      </c>
      <c r="C15" s="20">
        <v>254</v>
      </c>
      <c r="D15" s="20">
        <v>257</v>
      </c>
      <c r="E15" s="20">
        <v>86</v>
      </c>
      <c r="F15" s="20">
        <v>40</v>
      </c>
      <c r="G15" s="20">
        <v>37</v>
      </c>
      <c r="H15" s="20">
        <v>10</v>
      </c>
      <c r="I15" s="20">
        <v>177</v>
      </c>
      <c r="J15" s="20">
        <v>194</v>
      </c>
      <c r="K15" s="20">
        <v>61</v>
      </c>
      <c r="L15" s="20">
        <v>37</v>
      </c>
      <c r="M15" s="20">
        <v>26</v>
      </c>
      <c r="N15" s="20">
        <v>15</v>
      </c>
    </row>
    <row r="16" spans="2:14" ht="20.100000000000001" customHeight="1" thickBot="1" x14ac:dyDescent="0.25">
      <c r="B16" s="4" t="s">
        <v>27</v>
      </c>
      <c r="C16" s="20">
        <v>49</v>
      </c>
      <c r="D16" s="20">
        <v>49</v>
      </c>
      <c r="E16" s="20">
        <v>7</v>
      </c>
      <c r="F16" s="20">
        <v>6</v>
      </c>
      <c r="G16" s="20">
        <v>5</v>
      </c>
      <c r="H16" s="20">
        <v>1</v>
      </c>
      <c r="I16" s="20">
        <v>32</v>
      </c>
      <c r="J16" s="20">
        <v>34</v>
      </c>
      <c r="K16" s="20">
        <v>4</v>
      </c>
      <c r="L16" s="20">
        <v>11</v>
      </c>
      <c r="M16" s="20">
        <v>10</v>
      </c>
      <c r="N16" s="20">
        <v>2</v>
      </c>
    </row>
    <row r="17" spans="2:14" ht="20.100000000000001" customHeight="1" thickBot="1" x14ac:dyDescent="0.25">
      <c r="B17" s="4" t="s">
        <v>28</v>
      </c>
      <c r="C17" s="20">
        <v>136</v>
      </c>
      <c r="D17" s="20">
        <v>124</v>
      </c>
      <c r="E17" s="20">
        <v>37</v>
      </c>
      <c r="F17" s="20">
        <v>39</v>
      </c>
      <c r="G17" s="20">
        <v>41</v>
      </c>
      <c r="H17" s="20">
        <v>7</v>
      </c>
      <c r="I17" s="20">
        <v>94</v>
      </c>
      <c r="J17" s="20">
        <v>81</v>
      </c>
      <c r="K17" s="20">
        <v>29</v>
      </c>
      <c r="L17" s="20">
        <v>3</v>
      </c>
      <c r="M17" s="20">
        <v>2</v>
      </c>
      <c r="N17" s="20">
        <v>1</v>
      </c>
    </row>
    <row r="18" spans="2:14" ht="20.100000000000001" customHeight="1" thickBot="1" x14ac:dyDescent="0.25">
      <c r="B18" s="4" t="s">
        <v>29</v>
      </c>
      <c r="C18" s="20">
        <v>165</v>
      </c>
      <c r="D18" s="20">
        <v>120</v>
      </c>
      <c r="E18" s="20">
        <v>128</v>
      </c>
      <c r="F18" s="20">
        <v>36</v>
      </c>
      <c r="G18" s="20">
        <v>30</v>
      </c>
      <c r="H18" s="20">
        <v>20</v>
      </c>
      <c r="I18" s="20">
        <v>119</v>
      </c>
      <c r="J18" s="20">
        <v>81</v>
      </c>
      <c r="K18" s="20">
        <v>102</v>
      </c>
      <c r="L18" s="20">
        <v>10</v>
      </c>
      <c r="M18" s="20">
        <v>9</v>
      </c>
      <c r="N18" s="20">
        <v>6</v>
      </c>
    </row>
    <row r="19" spans="2:14" ht="20.100000000000001" customHeight="1" thickBot="1" x14ac:dyDescent="0.25">
      <c r="B19" s="4" t="s">
        <v>30</v>
      </c>
      <c r="C19" s="20">
        <v>1036</v>
      </c>
      <c r="D19" s="20">
        <v>1040</v>
      </c>
      <c r="E19" s="20">
        <v>549</v>
      </c>
      <c r="F19" s="20">
        <v>346</v>
      </c>
      <c r="G19" s="20">
        <v>343</v>
      </c>
      <c r="H19" s="20">
        <v>132</v>
      </c>
      <c r="I19" s="20">
        <v>586</v>
      </c>
      <c r="J19" s="20">
        <v>599</v>
      </c>
      <c r="K19" s="20">
        <v>382</v>
      </c>
      <c r="L19" s="20">
        <v>104</v>
      </c>
      <c r="M19" s="20">
        <v>98</v>
      </c>
      <c r="N19" s="20">
        <v>35</v>
      </c>
    </row>
    <row r="20" spans="2:14" ht="20.100000000000001" customHeight="1" thickBot="1" x14ac:dyDescent="0.25">
      <c r="B20" s="4" t="s">
        <v>31</v>
      </c>
      <c r="C20" s="20">
        <v>548</v>
      </c>
      <c r="D20" s="20">
        <v>536</v>
      </c>
      <c r="E20" s="20">
        <v>159</v>
      </c>
      <c r="F20" s="20">
        <v>126</v>
      </c>
      <c r="G20" s="20">
        <v>131</v>
      </c>
      <c r="H20" s="20">
        <v>31</v>
      </c>
      <c r="I20" s="20">
        <v>325</v>
      </c>
      <c r="J20" s="20">
        <v>321</v>
      </c>
      <c r="K20" s="20">
        <v>110</v>
      </c>
      <c r="L20" s="20">
        <v>97</v>
      </c>
      <c r="M20" s="20">
        <v>84</v>
      </c>
      <c r="N20" s="20">
        <v>18</v>
      </c>
    </row>
    <row r="21" spans="2:14" ht="20.100000000000001" customHeight="1" thickBot="1" x14ac:dyDescent="0.25">
      <c r="B21" s="4" t="s">
        <v>32</v>
      </c>
      <c r="C21" s="20">
        <v>72</v>
      </c>
      <c r="D21" s="20">
        <v>68</v>
      </c>
      <c r="E21" s="20">
        <v>27</v>
      </c>
      <c r="F21" s="20">
        <v>8</v>
      </c>
      <c r="G21" s="20">
        <v>8</v>
      </c>
      <c r="H21" s="20">
        <v>2</v>
      </c>
      <c r="I21" s="20">
        <v>64</v>
      </c>
      <c r="J21" s="20">
        <v>60</v>
      </c>
      <c r="K21" s="20">
        <v>25</v>
      </c>
      <c r="L21" s="20">
        <v>0</v>
      </c>
      <c r="M21" s="20">
        <v>0</v>
      </c>
      <c r="N21" s="20">
        <v>0</v>
      </c>
    </row>
    <row r="22" spans="2:14" ht="20.100000000000001" customHeight="1" thickBot="1" x14ac:dyDescent="0.25">
      <c r="B22" s="4" t="s">
        <v>33</v>
      </c>
      <c r="C22" s="20">
        <v>177</v>
      </c>
      <c r="D22" s="20">
        <v>177</v>
      </c>
      <c r="E22" s="20">
        <v>107</v>
      </c>
      <c r="F22" s="20">
        <v>27</v>
      </c>
      <c r="G22" s="20">
        <v>34</v>
      </c>
      <c r="H22" s="20">
        <v>5</v>
      </c>
      <c r="I22" s="20">
        <v>140</v>
      </c>
      <c r="J22" s="20">
        <v>134</v>
      </c>
      <c r="K22" s="20">
        <v>98</v>
      </c>
      <c r="L22" s="20">
        <v>10</v>
      </c>
      <c r="M22" s="20">
        <v>9</v>
      </c>
      <c r="N22" s="20">
        <v>4</v>
      </c>
    </row>
    <row r="23" spans="2:14" ht="20.100000000000001" customHeight="1" thickBot="1" x14ac:dyDescent="0.25">
      <c r="B23" s="4" t="s">
        <v>34</v>
      </c>
      <c r="C23" s="20">
        <v>697</v>
      </c>
      <c r="D23" s="20">
        <v>709</v>
      </c>
      <c r="E23" s="20">
        <v>190</v>
      </c>
      <c r="F23" s="20">
        <v>137</v>
      </c>
      <c r="G23" s="20">
        <v>141</v>
      </c>
      <c r="H23" s="20">
        <v>29</v>
      </c>
      <c r="I23" s="20">
        <v>440</v>
      </c>
      <c r="J23" s="20">
        <v>446</v>
      </c>
      <c r="K23" s="20">
        <v>139</v>
      </c>
      <c r="L23" s="20">
        <v>120</v>
      </c>
      <c r="M23" s="20">
        <v>122</v>
      </c>
      <c r="N23" s="20">
        <v>22</v>
      </c>
    </row>
    <row r="24" spans="2:14" ht="20.100000000000001" customHeight="1" thickBot="1" x14ac:dyDescent="0.25">
      <c r="B24" s="4" t="s">
        <v>35</v>
      </c>
      <c r="C24" s="20">
        <v>215</v>
      </c>
      <c r="D24" s="20">
        <v>199</v>
      </c>
      <c r="E24" s="20">
        <v>84</v>
      </c>
      <c r="F24" s="20">
        <v>52</v>
      </c>
      <c r="G24" s="20">
        <v>45</v>
      </c>
      <c r="H24" s="20">
        <v>11</v>
      </c>
      <c r="I24" s="20">
        <v>88</v>
      </c>
      <c r="J24" s="20">
        <v>67</v>
      </c>
      <c r="K24" s="20">
        <v>65</v>
      </c>
      <c r="L24" s="20">
        <v>75</v>
      </c>
      <c r="M24" s="20">
        <v>87</v>
      </c>
      <c r="N24" s="20">
        <v>8</v>
      </c>
    </row>
    <row r="25" spans="2:14" ht="20.100000000000001" customHeight="1" thickBot="1" x14ac:dyDescent="0.25">
      <c r="B25" s="4" t="s">
        <v>36</v>
      </c>
      <c r="C25" s="20">
        <v>102</v>
      </c>
      <c r="D25" s="20">
        <v>93</v>
      </c>
      <c r="E25" s="20">
        <v>42</v>
      </c>
      <c r="F25" s="20">
        <v>24</v>
      </c>
      <c r="G25" s="20">
        <v>19</v>
      </c>
      <c r="H25" s="20">
        <v>10</v>
      </c>
      <c r="I25" s="20">
        <v>70</v>
      </c>
      <c r="J25" s="20">
        <v>66</v>
      </c>
      <c r="K25" s="20">
        <v>30</v>
      </c>
      <c r="L25" s="20">
        <v>8</v>
      </c>
      <c r="M25" s="20">
        <v>8</v>
      </c>
      <c r="N25" s="20">
        <v>2</v>
      </c>
    </row>
    <row r="26" spans="2:14" ht="20.100000000000001" customHeight="1" thickBot="1" x14ac:dyDescent="0.25">
      <c r="B26" s="5" t="s">
        <v>37</v>
      </c>
      <c r="C26" s="20">
        <v>191</v>
      </c>
      <c r="D26" s="20">
        <v>179</v>
      </c>
      <c r="E26" s="20">
        <v>114</v>
      </c>
      <c r="F26" s="20">
        <v>27</v>
      </c>
      <c r="G26" s="20">
        <v>23</v>
      </c>
      <c r="H26" s="20">
        <v>14</v>
      </c>
      <c r="I26" s="20">
        <v>149</v>
      </c>
      <c r="J26" s="20">
        <v>149</v>
      </c>
      <c r="K26" s="20">
        <v>86</v>
      </c>
      <c r="L26" s="20">
        <v>15</v>
      </c>
      <c r="M26" s="20">
        <v>7</v>
      </c>
      <c r="N26" s="20">
        <v>14</v>
      </c>
    </row>
    <row r="27" spans="2:14" ht="20.100000000000001" customHeight="1" thickBot="1" x14ac:dyDescent="0.25">
      <c r="B27" s="6" t="s">
        <v>38</v>
      </c>
      <c r="C27" s="21">
        <v>64</v>
      </c>
      <c r="D27" s="21">
        <v>60</v>
      </c>
      <c r="E27" s="21">
        <v>26</v>
      </c>
      <c r="F27" s="21">
        <v>4</v>
      </c>
      <c r="G27" s="21">
        <v>13</v>
      </c>
      <c r="H27" s="21">
        <v>1</v>
      </c>
      <c r="I27" s="21">
        <v>55</v>
      </c>
      <c r="J27" s="21">
        <v>42</v>
      </c>
      <c r="K27" s="21">
        <v>25</v>
      </c>
      <c r="L27" s="21">
        <v>5</v>
      </c>
      <c r="M27" s="21">
        <v>5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5008</v>
      </c>
      <c r="D28" s="9">
        <f t="shared" ref="D28:N28" si="0">SUM(D11:D27)</f>
        <v>4915</v>
      </c>
      <c r="E28" s="9">
        <f t="shared" si="0"/>
        <v>2109</v>
      </c>
      <c r="F28" s="9">
        <f t="shared" si="0"/>
        <v>1058</v>
      </c>
      <c r="G28" s="9">
        <f t="shared" si="0"/>
        <v>1079</v>
      </c>
      <c r="H28" s="9">
        <f t="shared" si="0"/>
        <v>344</v>
      </c>
      <c r="I28" s="9">
        <f t="shared" si="0"/>
        <v>3265</v>
      </c>
      <c r="J28" s="9">
        <f t="shared" si="0"/>
        <v>3194</v>
      </c>
      <c r="K28" s="9">
        <f t="shared" si="0"/>
        <v>1586</v>
      </c>
      <c r="L28" s="9">
        <f t="shared" si="0"/>
        <v>685</v>
      </c>
      <c r="M28" s="9">
        <f t="shared" si="0"/>
        <v>642</v>
      </c>
      <c r="N28" s="9">
        <f t="shared" si="0"/>
        <v>179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9"/>
      <c r="C9" s="77" t="s">
        <v>104</v>
      </c>
      <c r="D9" s="70"/>
      <c r="E9" s="78"/>
      <c r="F9" s="77" t="s">
        <v>105</v>
      </c>
      <c r="G9" s="70"/>
      <c r="H9" s="70"/>
      <c r="I9" s="77" t="s">
        <v>106</v>
      </c>
      <c r="J9" s="70"/>
      <c r="K9" s="70"/>
      <c r="L9" s="77" t="s">
        <v>107</v>
      </c>
      <c r="M9" s="70"/>
      <c r="N9" s="70"/>
      <c r="O9" s="77" t="s">
        <v>108</v>
      </c>
      <c r="P9" s="70"/>
      <c r="Q9" s="70"/>
      <c r="R9" s="77" t="s">
        <v>109</v>
      </c>
      <c r="S9" s="70"/>
      <c r="T9" s="70"/>
      <c r="U9" s="77" t="s">
        <v>110</v>
      </c>
      <c r="V9" s="70"/>
      <c r="W9" s="70"/>
      <c r="X9" s="77" t="s">
        <v>111</v>
      </c>
      <c r="Y9" s="70"/>
      <c r="Z9" s="70"/>
      <c r="AA9" s="77" t="s">
        <v>112</v>
      </c>
      <c r="AB9" s="70"/>
      <c r="AC9" s="70"/>
      <c r="AD9" s="77" t="s">
        <v>113</v>
      </c>
      <c r="AE9" s="70"/>
      <c r="AF9" s="70"/>
      <c r="AG9" s="77" t="s">
        <v>114</v>
      </c>
      <c r="AH9" s="70"/>
      <c r="AI9" s="70"/>
    </row>
    <row r="10" spans="2:35" ht="42.75" customHeight="1" thickBot="1" x14ac:dyDescent="0.25">
      <c r="B10" s="79"/>
      <c r="C10" s="8" t="s">
        <v>115</v>
      </c>
      <c r="D10" s="8" t="s">
        <v>50</v>
      </c>
      <c r="E10" s="8" t="s">
        <v>51</v>
      </c>
      <c r="F10" s="8" t="s">
        <v>116</v>
      </c>
      <c r="G10" s="8" t="s">
        <v>50</v>
      </c>
      <c r="H10" s="8" t="s">
        <v>51</v>
      </c>
      <c r="I10" s="8" t="s">
        <v>116</v>
      </c>
      <c r="J10" s="8" t="s">
        <v>50</v>
      </c>
      <c r="K10" s="8" t="s">
        <v>51</v>
      </c>
      <c r="L10" s="8" t="s">
        <v>116</v>
      </c>
      <c r="M10" s="8" t="s">
        <v>50</v>
      </c>
      <c r="N10" s="8" t="s">
        <v>51</v>
      </c>
      <c r="O10" s="8" t="s">
        <v>116</v>
      </c>
      <c r="P10" s="8" t="s">
        <v>50</v>
      </c>
      <c r="Q10" s="8" t="s">
        <v>51</v>
      </c>
      <c r="R10" s="8" t="s">
        <v>116</v>
      </c>
      <c r="S10" s="8" t="s">
        <v>50</v>
      </c>
      <c r="T10" s="8" t="s">
        <v>51</v>
      </c>
      <c r="U10" s="8" t="s">
        <v>116</v>
      </c>
      <c r="V10" s="8" t="s">
        <v>50</v>
      </c>
      <c r="W10" s="8" t="s">
        <v>51</v>
      </c>
      <c r="X10" s="8" t="s">
        <v>116</v>
      </c>
      <c r="Y10" s="8" t="s">
        <v>50</v>
      </c>
      <c r="Z10" s="8" t="s">
        <v>51</v>
      </c>
      <c r="AA10" s="8" t="s">
        <v>116</v>
      </c>
      <c r="AB10" s="8" t="s">
        <v>50</v>
      </c>
      <c r="AC10" s="8" t="s">
        <v>51</v>
      </c>
      <c r="AD10" s="8" t="s">
        <v>116</v>
      </c>
      <c r="AE10" s="8" t="s">
        <v>50</v>
      </c>
      <c r="AF10" s="8" t="s">
        <v>51</v>
      </c>
      <c r="AG10" s="8" t="s">
        <v>116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1528</v>
      </c>
      <c r="D11" s="19">
        <v>1506</v>
      </c>
      <c r="E11" s="19">
        <v>127</v>
      </c>
      <c r="F11" s="19">
        <v>1508</v>
      </c>
      <c r="G11" s="19">
        <v>1485</v>
      </c>
      <c r="H11" s="19">
        <v>125</v>
      </c>
      <c r="I11" s="19">
        <v>18</v>
      </c>
      <c r="J11" s="19">
        <v>17</v>
      </c>
      <c r="K11" s="19">
        <v>1</v>
      </c>
      <c r="L11" s="19">
        <v>0</v>
      </c>
      <c r="M11" s="19">
        <v>0</v>
      </c>
      <c r="N11" s="19">
        <v>0</v>
      </c>
      <c r="O11" s="19">
        <v>2</v>
      </c>
      <c r="P11" s="19">
        <v>4</v>
      </c>
      <c r="Q11" s="19">
        <v>1</v>
      </c>
      <c r="R11" s="19">
        <v>0</v>
      </c>
      <c r="S11" s="19">
        <v>0</v>
      </c>
      <c r="T11" s="19">
        <v>0</v>
      </c>
      <c r="U11" s="19">
        <v>264</v>
      </c>
      <c r="V11" s="19">
        <v>263</v>
      </c>
      <c r="W11" s="19">
        <v>16</v>
      </c>
      <c r="X11" s="19">
        <v>264</v>
      </c>
      <c r="Y11" s="19">
        <v>263</v>
      </c>
      <c r="Z11" s="19">
        <v>16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270</v>
      </c>
      <c r="D12" s="20">
        <v>288</v>
      </c>
      <c r="E12" s="20">
        <v>6</v>
      </c>
      <c r="F12" s="20">
        <v>266</v>
      </c>
      <c r="G12" s="20">
        <v>284</v>
      </c>
      <c r="H12" s="20">
        <v>6</v>
      </c>
      <c r="I12" s="20">
        <v>4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53</v>
      </c>
      <c r="V12" s="20">
        <v>58</v>
      </c>
      <c r="W12" s="20">
        <v>1</v>
      </c>
      <c r="X12" s="20">
        <v>53</v>
      </c>
      <c r="Y12" s="20">
        <v>58</v>
      </c>
      <c r="Z12" s="20">
        <v>1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298</v>
      </c>
      <c r="D13" s="20">
        <v>293</v>
      </c>
      <c r="E13" s="20">
        <v>9</v>
      </c>
      <c r="F13" s="20">
        <v>298</v>
      </c>
      <c r="G13" s="20">
        <v>293</v>
      </c>
      <c r="H13" s="20">
        <v>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24</v>
      </c>
      <c r="V13" s="20">
        <v>22</v>
      </c>
      <c r="W13" s="20">
        <v>2</v>
      </c>
      <c r="X13" s="20">
        <v>24</v>
      </c>
      <c r="Y13" s="20">
        <v>22</v>
      </c>
      <c r="Z13" s="20">
        <v>2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289</v>
      </c>
      <c r="D14" s="20">
        <v>298</v>
      </c>
      <c r="E14" s="20">
        <v>13</v>
      </c>
      <c r="F14" s="20">
        <v>289</v>
      </c>
      <c r="G14" s="20">
        <v>298</v>
      </c>
      <c r="H14" s="20">
        <v>13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93</v>
      </c>
      <c r="V14" s="20">
        <v>98</v>
      </c>
      <c r="W14" s="20">
        <v>5</v>
      </c>
      <c r="X14" s="20">
        <v>93</v>
      </c>
      <c r="Y14" s="20">
        <v>98</v>
      </c>
      <c r="Z14" s="20">
        <v>5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519</v>
      </c>
      <c r="D15" s="20">
        <v>520</v>
      </c>
      <c r="E15" s="20">
        <v>15</v>
      </c>
      <c r="F15" s="20">
        <v>519</v>
      </c>
      <c r="G15" s="20">
        <v>520</v>
      </c>
      <c r="H15" s="20">
        <v>15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165</v>
      </c>
      <c r="V15" s="20">
        <v>163</v>
      </c>
      <c r="W15" s="20">
        <v>7</v>
      </c>
      <c r="X15" s="20">
        <v>165</v>
      </c>
      <c r="Y15" s="20">
        <v>163</v>
      </c>
      <c r="Z15" s="20">
        <v>7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88</v>
      </c>
      <c r="D16" s="20">
        <v>99</v>
      </c>
      <c r="E16" s="20">
        <v>8</v>
      </c>
      <c r="F16" s="20">
        <v>88</v>
      </c>
      <c r="G16" s="20">
        <v>99</v>
      </c>
      <c r="H16" s="20">
        <v>8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34</v>
      </c>
      <c r="V16" s="20">
        <v>35</v>
      </c>
      <c r="W16" s="20">
        <v>3</v>
      </c>
      <c r="X16" s="20">
        <v>34</v>
      </c>
      <c r="Y16" s="20">
        <v>35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662</v>
      </c>
      <c r="D17" s="20">
        <v>658</v>
      </c>
      <c r="E17" s="20">
        <v>51</v>
      </c>
      <c r="F17" s="20">
        <v>650</v>
      </c>
      <c r="G17" s="20">
        <v>646</v>
      </c>
      <c r="H17" s="20">
        <v>51</v>
      </c>
      <c r="I17" s="20">
        <v>12</v>
      </c>
      <c r="J17" s="20">
        <v>12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44</v>
      </c>
      <c r="V17" s="20">
        <v>51</v>
      </c>
      <c r="W17" s="20">
        <v>3</v>
      </c>
      <c r="X17" s="20">
        <v>44</v>
      </c>
      <c r="Y17" s="20">
        <v>51</v>
      </c>
      <c r="Z17" s="20">
        <v>3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400</v>
      </c>
      <c r="D18" s="20">
        <v>385</v>
      </c>
      <c r="E18" s="20">
        <v>50</v>
      </c>
      <c r="F18" s="20">
        <v>400</v>
      </c>
      <c r="G18" s="20">
        <v>384</v>
      </c>
      <c r="H18" s="20">
        <v>50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0</v>
      </c>
      <c r="U18" s="20">
        <v>77</v>
      </c>
      <c r="V18" s="20">
        <v>72</v>
      </c>
      <c r="W18" s="20">
        <v>16</v>
      </c>
      <c r="X18" s="20">
        <v>77</v>
      </c>
      <c r="Y18" s="20">
        <v>72</v>
      </c>
      <c r="Z18" s="20">
        <v>16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2090</v>
      </c>
      <c r="D19" s="20">
        <v>2014</v>
      </c>
      <c r="E19" s="20">
        <v>212</v>
      </c>
      <c r="F19" s="20">
        <v>2058</v>
      </c>
      <c r="G19" s="20">
        <v>1973</v>
      </c>
      <c r="H19" s="20">
        <v>212</v>
      </c>
      <c r="I19" s="20">
        <v>31</v>
      </c>
      <c r="J19" s="20">
        <v>40</v>
      </c>
      <c r="K19" s="20">
        <v>0</v>
      </c>
      <c r="L19" s="20">
        <v>0</v>
      </c>
      <c r="M19" s="20">
        <v>0</v>
      </c>
      <c r="N19" s="20">
        <v>0</v>
      </c>
      <c r="O19" s="20">
        <v>1</v>
      </c>
      <c r="P19" s="20">
        <v>1</v>
      </c>
      <c r="Q19" s="20">
        <v>0</v>
      </c>
      <c r="R19" s="20">
        <v>0</v>
      </c>
      <c r="S19" s="20">
        <v>0</v>
      </c>
      <c r="T19" s="20">
        <v>0</v>
      </c>
      <c r="U19" s="20">
        <v>601</v>
      </c>
      <c r="V19" s="20">
        <v>596</v>
      </c>
      <c r="W19" s="20">
        <v>19</v>
      </c>
      <c r="X19" s="20">
        <v>601</v>
      </c>
      <c r="Y19" s="20">
        <v>596</v>
      </c>
      <c r="Z19" s="20">
        <v>19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989</v>
      </c>
      <c r="D20" s="20">
        <v>996</v>
      </c>
      <c r="E20" s="20">
        <v>51</v>
      </c>
      <c r="F20" s="20">
        <v>988</v>
      </c>
      <c r="G20" s="20">
        <v>994</v>
      </c>
      <c r="H20" s="20">
        <v>51</v>
      </c>
      <c r="I20" s="20">
        <v>0</v>
      </c>
      <c r="J20" s="20">
        <v>1</v>
      </c>
      <c r="K20" s="20">
        <v>0</v>
      </c>
      <c r="L20" s="20">
        <v>0</v>
      </c>
      <c r="M20" s="20">
        <v>0</v>
      </c>
      <c r="N20" s="20">
        <v>0</v>
      </c>
      <c r="O20" s="20">
        <v>1</v>
      </c>
      <c r="P20" s="20">
        <v>1</v>
      </c>
      <c r="Q20" s="20">
        <v>0</v>
      </c>
      <c r="R20" s="20">
        <v>0</v>
      </c>
      <c r="S20" s="20">
        <v>0</v>
      </c>
      <c r="T20" s="20">
        <v>0</v>
      </c>
      <c r="U20" s="20">
        <v>184</v>
      </c>
      <c r="V20" s="20">
        <v>192</v>
      </c>
      <c r="W20" s="20">
        <v>5</v>
      </c>
      <c r="X20" s="20">
        <v>183</v>
      </c>
      <c r="Y20" s="20">
        <v>191</v>
      </c>
      <c r="Z20" s="20">
        <v>5</v>
      </c>
      <c r="AA20" s="20">
        <v>0</v>
      </c>
      <c r="AB20" s="20">
        <v>0</v>
      </c>
      <c r="AC20" s="20">
        <v>0</v>
      </c>
      <c r="AD20" s="20">
        <v>1</v>
      </c>
      <c r="AE20" s="20">
        <v>1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284</v>
      </c>
      <c r="D21" s="20">
        <v>272</v>
      </c>
      <c r="E21" s="20">
        <v>19</v>
      </c>
      <c r="F21" s="20">
        <v>284</v>
      </c>
      <c r="G21" s="20">
        <v>272</v>
      </c>
      <c r="H21" s="20">
        <v>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31</v>
      </c>
      <c r="V21" s="20">
        <v>31</v>
      </c>
      <c r="W21" s="20">
        <v>0</v>
      </c>
      <c r="X21" s="20">
        <v>31</v>
      </c>
      <c r="Y21" s="20">
        <v>31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409</v>
      </c>
      <c r="D22" s="20">
        <v>391</v>
      </c>
      <c r="E22" s="20">
        <v>39</v>
      </c>
      <c r="F22" s="20">
        <v>402</v>
      </c>
      <c r="G22" s="20">
        <v>383</v>
      </c>
      <c r="H22" s="20">
        <v>39</v>
      </c>
      <c r="I22" s="20">
        <v>7</v>
      </c>
      <c r="J22" s="20">
        <v>8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60</v>
      </c>
      <c r="V22" s="20">
        <v>58</v>
      </c>
      <c r="W22" s="20">
        <v>3</v>
      </c>
      <c r="X22" s="20">
        <v>60</v>
      </c>
      <c r="Y22" s="20">
        <v>58</v>
      </c>
      <c r="Z22" s="20">
        <v>3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1806</v>
      </c>
      <c r="D23" s="20">
        <v>1796</v>
      </c>
      <c r="E23" s="20">
        <v>126</v>
      </c>
      <c r="F23" s="20">
        <v>1785</v>
      </c>
      <c r="G23" s="20">
        <v>1773</v>
      </c>
      <c r="H23" s="20">
        <v>125</v>
      </c>
      <c r="I23" s="20">
        <v>20</v>
      </c>
      <c r="J23" s="20">
        <v>22</v>
      </c>
      <c r="K23" s="20">
        <v>1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1</v>
      </c>
      <c r="S23" s="20">
        <v>1</v>
      </c>
      <c r="T23" s="20">
        <v>0</v>
      </c>
      <c r="U23" s="20">
        <v>214</v>
      </c>
      <c r="V23" s="20">
        <v>222</v>
      </c>
      <c r="W23" s="20">
        <v>12</v>
      </c>
      <c r="X23" s="20">
        <v>213</v>
      </c>
      <c r="Y23" s="20">
        <v>221</v>
      </c>
      <c r="Z23" s="20">
        <v>12</v>
      </c>
      <c r="AA23" s="20">
        <v>1</v>
      </c>
      <c r="AB23" s="20">
        <v>1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243</v>
      </c>
      <c r="D24" s="20">
        <v>239</v>
      </c>
      <c r="E24" s="20">
        <v>18</v>
      </c>
      <c r="F24" s="20">
        <v>243</v>
      </c>
      <c r="G24" s="20">
        <v>239</v>
      </c>
      <c r="H24" s="20">
        <v>18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13</v>
      </c>
      <c r="V24" s="20">
        <v>13</v>
      </c>
      <c r="W24" s="20">
        <v>2</v>
      </c>
      <c r="X24" s="20">
        <v>13</v>
      </c>
      <c r="Y24" s="20">
        <v>13</v>
      </c>
      <c r="Z24" s="20">
        <v>2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191</v>
      </c>
      <c r="D25" s="20">
        <v>191</v>
      </c>
      <c r="E25" s="20">
        <v>25</v>
      </c>
      <c r="F25" s="20">
        <v>191</v>
      </c>
      <c r="G25" s="20">
        <v>191</v>
      </c>
      <c r="H25" s="20">
        <v>25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75</v>
      </c>
      <c r="V25" s="20">
        <v>70</v>
      </c>
      <c r="W25" s="20">
        <v>6</v>
      </c>
      <c r="X25" s="20">
        <v>75</v>
      </c>
      <c r="Y25" s="20">
        <v>70</v>
      </c>
      <c r="Z25" s="20">
        <v>6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381</v>
      </c>
      <c r="D26" s="20">
        <v>399</v>
      </c>
      <c r="E26" s="20">
        <v>23</v>
      </c>
      <c r="F26" s="20">
        <v>381</v>
      </c>
      <c r="G26" s="20">
        <v>395</v>
      </c>
      <c r="H26" s="20">
        <v>23</v>
      </c>
      <c r="I26" s="20">
        <v>0</v>
      </c>
      <c r="J26" s="20">
        <v>4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41</v>
      </c>
      <c r="V26" s="20">
        <v>45</v>
      </c>
      <c r="W26" s="20">
        <v>2</v>
      </c>
      <c r="X26" s="20">
        <v>41</v>
      </c>
      <c r="Y26" s="20">
        <v>45</v>
      </c>
      <c r="Z26" s="20">
        <v>2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129</v>
      </c>
      <c r="D27" s="21">
        <v>122</v>
      </c>
      <c r="E27" s="21">
        <v>18</v>
      </c>
      <c r="F27" s="21">
        <v>124</v>
      </c>
      <c r="G27" s="21">
        <v>120</v>
      </c>
      <c r="H27" s="21">
        <v>15</v>
      </c>
      <c r="I27" s="21">
        <v>5</v>
      </c>
      <c r="J27" s="21">
        <v>2</v>
      </c>
      <c r="K27" s="21">
        <v>3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25</v>
      </c>
      <c r="V27" s="21">
        <v>24</v>
      </c>
      <c r="W27" s="21">
        <v>1</v>
      </c>
      <c r="X27" s="21">
        <v>25</v>
      </c>
      <c r="Y27" s="21">
        <v>24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10576</v>
      </c>
      <c r="D28" s="9">
        <f t="shared" ref="D28:AI28" si="0">SUM(D11:D27)</f>
        <v>10467</v>
      </c>
      <c r="E28" s="9">
        <f t="shared" si="0"/>
        <v>810</v>
      </c>
      <c r="F28" s="9">
        <f t="shared" si="0"/>
        <v>10474</v>
      </c>
      <c r="G28" s="9">
        <f t="shared" si="0"/>
        <v>10349</v>
      </c>
      <c r="H28" s="9">
        <f t="shared" si="0"/>
        <v>804</v>
      </c>
      <c r="I28" s="9">
        <f t="shared" si="0"/>
        <v>97</v>
      </c>
      <c r="J28" s="9">
        <f t="shared" si="0"/>
        <v>110</v>
      </c>
      <c r="K28" s="9">
        <f t="shared" si="0"/>
        <v>5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4</v>
      </c>
      <c r="P28" s="9">
        <f t="shared" si="0"/>
        <v>6</v>
      </c>
      <c r="Q28" s="9">
        <f t="shared" si="0"/>
        <v>1</v>
      </c>
      <c r="R28" s="9">
        <f t="shared" si="0"/>
        <v>1</v>
      </c>
      <c r="S28" s="9">
        <f t="shared" si="0"/>
        <v>2</v>
      </c>
      <c r="T28" s="9">
        <f t="shared" si="0"/>
        <v>0</v>
      </c>
      <c r="U28" s="9">
        <f t="shared" si="0"/>
        <v>1998</v>
      </c>
      <c r="V28" s="9">
        <f t="shared" si="0"/>
        <v>2013</v>
      </c>
      <c r="W28" s="9">
        <f t="shared" si="0"/>
        <v>103</v>
      </c>
      <c r="X28" s="9">
        <f t="shared" si="0"/>
        <v>1996</v>
      </c>
      <c r="Y28" s="9">
        <f t="shared" si="0"/>
        <v>2011</v>
      </c>
      <c r="Z28" s="9">
        <f t="shared" si="0"/>
        <v>103</v>
      </c>
      <c r="AA28" s="9">
        <f t="shared" si="0"/>
        <v>1</v>
      </c>
      <c r="AB28" s="9">
        <f t="shared" si="0"/>
        <v>1</v>
      </c>
      <c r="AC28" s="9">
        <f t="shared" si="0"/>
        <v>0</v>
      </c>
      <c r="AD28" s="9">
        <f t="shared" si="0"/>
        <v>1</v>
      </c>
      <c r="AE28" s="9">
        <f t="shared" si="0"/>
        <v>1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7" t="s">
        <v>238</v>
      </c>
      <c r="D9" s="70"/>
      <c r="E9" s="70"/>
      <c r="F9" s="78"/>
      <c r="G9" s="77" t="s">
        <v>234</v>
      </c>
      <c r="H9" s="70"/>
      <c r="I9" s="70"/>
      <c r="J9" s="84"/>
      <c r="K9" s="77" t="s">
        <v>235</v>
      </c>
      <c r="L9" s="70"/>
      <c r="M9" s="70"/>
      <c r="N9" s="84"/>
      <c r="O9" s="77" t="s">
        <v>236</v>
      </c>
      <c r="P9" s="70"/>
      <c r="Q9" s="70"/>
      <c r="R9" s="84"/>
      <c r="S9" s="77" t="s">
        <v>237</v>
      </c>
      <c r="T9" s="70"/>
      <c r="U9" s="70"/>
      <c r="V9" s="70"/>
      <c r="W9" s="70"/>
    </row>
    <row r="10" spans="2:23" ht="28.5" customHeight="1" thickBot="1" x14ac:dyDescent="0.25">
      <c r="B10" s="10"/>
      <c r="C10" s="81" t="s">
        <v>117</v>
      </c>
      <c r="D10" s="83" t="s">
        <v>118</v>
      </c>
      <c r="E10" s="83"/>
      <c r="F10" s="80" t="s">
        <v>119</v>
      </c>
      <c r="G10" s="81" t="s">
        <v>117</v>
      </c>
      <c r="H10" s="83" t="s">
        <v>118</v>
      </c>
      <c r="I10" s="83"/>
      <c r="J10" s="80" t="s">
        <v>119</v>
      </c>
      <c r="K10" s="81" t="s">
        <v>117</v>
      </c>
      <c r="L10" s="83" t="s">
        <v>118</v>
      </c>
      <c r="M10" s="83"/>
      <c r="N10" s="80" t="s">
        <v>119</v>
      </c>
      <c r="O10" s="81" t="s">
        <v>117</v>
      </c>
      <c r="P10" s="83" t="s">
        <v>118</v>
      </c>
      <c r="Q10" s="83"/>
      <c r="R10" s="80" t="s">
        <v>119</v>
      </c>
      <c r="S10" s="81" t="s">
        <v>120</v>
      </c>
      <c r="T10" s="83" t="s">
        <v>121</v>
      </c>
      <c r="U10" s="83"/>
      <c r="V10" s="80" t="s">
        <v>122</v>
      </c>
      <c r="W10" s="81" t="s">
        <v>123</v>
      </c>
    </row>
    <row r="11" spans="2:23" ht="28.5" customHeight="1" thickBot="1" x14ac:dyDescent="0.25">
      <c r="B11" s="11"/>
      <c r="C11" s="82"/>
      <c r="D11" s="24" t="s">
        <v>124</v>
      </c>
      <c r="E11" s="24" t="s">
        <v>125</v>
      </c>
      <c r="F11" s="75"/>
      <c r="G11" s="82"/>
      <c r="H11" s="24" t="s">
        <v>124</v>
      </c>
      <c r="I11" s="24" t="s">
        <v>125</v>
      </c>
      <c r="J11" s="75"/>
      <c r="K11" s="82"/>
      <c r="L11" s="24" t="s">
        <v>124</v>
      </c>
      <c r="M11" s="24" t="s">
        <v>125</v>
      </c>
      <c r="N11" s="75"/>
      <c r="O11" s="82"/>
      <c r="P11" s="24" t="s">
        <v>124</v>
      </c>
      <c r="Q11" s="24" t="s">
        <v>125</v>
      </c>
      <c r="R11" s="75"/>
      <c r="S11" s="82"/>
      <c r="T11" s="24" t="s">
        <v>126</v>
      </c>
      <c r="U11" s="24" t="s">
        <v>127</v>
      </c>
      <c r="V11" s="75"/>
      <c r="W11" s="82"/>
    </row>
    <row r="12" spans="2:23" ht="20.100000000000001" customHeight="1" thickBot="1" x14ac:dyDescent="0.25">
      <c r="B12" s="3" t="s">
        <v>22</v>
      </c>
      <c r="C12" s="19">
        <v>1911</v>
      </c>
      <c r="D12" s="19">
        <v>75</v>
      </c>
      <c r="E12" s="19">
        <v>141</v>
      </c>
      <c r="F12" s="19">
        <v>2127</v>
      </c>
      <c r="G12" s="19">
        <v>801</v>
      </c>
      <c r="H12" s="19">
        <v>15</v>
      </c>
      <c r="I12" s="19">
        <v>33</v>
      </c>
      <c r="J12" s="19">
        <v>849</v>
      </c>
      <c r="K12" s="19">
        <v>1110</v>
      </c>
      <c r="L12" s="19">
        <v>60</v>
      </c>
      <c r="M12" s="19">
        <v>108</v>
      </c>
      <c r="N12" s="19">
        <v>1278</v>
      </c>
      <c r="O12" s="19">
        <v>0</v>
      </c>
      <c r="P12" s="19">
        <v>0</v>
      </c>
      <c r="Q12" s="19">
        <v>0</v>
      </c>
      <c r="R12" s="19">
        <v>0</v>
      </c>
      <c r="S12" s="19">
        <v>2713</v>
      </c>
      <c r="T12" s="19">
        <v>382</v>
      </c>
      <c r="U12" s="19">
        <v>287</v>
      </c>
      <c r="V12" s="19">
        <v>240</v>
      </c>
      <c r="W12" s="19">
        <v>3622</v>
      </c>
    </row>
    <row r="13" spans="2:23" ht="20.100000000000001" customHeight="1" thickBot="1" x14ac:dyDescent="0.25">
      <c r="B13" s="4" t="s">
        <v>23</v>
      </c>
      <c r="C13" s="20">
        <v>212</v>
      </c>
      <c r="D13" s="20">
        <v>11</v>
      </c>
      <c r="E13" s="20">
        <v>2</v>
      </c>
      <c r="F13" s="20">
        <v>225</v>
      </c>
      <c r="G13" s="20">
        <v>120</v>
      </c>
      <c r="H13" s="20">
        <v>1</v>
      </c>
      <c r="I13" s="20">
        <v>0</v>
      </c>
      <c r="J13" s="20">
        <v>121</v>
      </c>
      <c r="K13" s="20">
        <v>92</v>
      </c>
      <c r="L13" s="20">
        <v>10</v>
      </c>
      <c r="M13" s="20">
        <v>2</v>
      </c>
      <c r="N13" s="20">
        <v>104</v>
      </c>
      <c r="O13" s="20">
        <v>0</v>
      </c>
      <c r="P13" s="20">
        <v>0</v>
      </c>
      <c r="Q13" s="20">
        <v>0</v>
      </c>
      <c r="R13" s="20">
        <v>0</v>
      </c>
      <c r="S13" s="20">
        <v>247</v>
      </c>
      <c r="T13" s="20">
        <v>30</v>
      </c>
      <c r="U13" s="20">
        <v>16</v>
      </c>
      <c r="V13" s="20">
        <v>13</v>
      </c>
      <c r="W13" s="20">
        <v>306</v>
      </c>
    </row>
    <row r="14" spans="2:23" ht="20.100000000000001" customHeight="1" thickBot="1" x14ac:dyDescent="0.25">
      <c r="B14" s="4" t="s">
        <v>24</v>
      </c>
      <c r="C14" s="20">
        <v>128</v>
      </c>
      <c r="D14" s="20">
        <v>0</v>
      </c>
      <c r="E14" s="20">
        <v>7</v>
      </c>
      <c r="F14" s="20">
        <v>135</v>
      </c>
      <c r="G14" s="20">
        <v>83</v>
      </c>
      <c r="H14" s="20">
        <v>0</v>
      </c>
      <c r="I14" s="20">
        <v>4</v>
      </c>
      <c r="J14" s="20">
        <v>87</v>
      </c>
      <c r="K14" s="20">
        <v>45</v>
      </c>
      <c r="L14" s="20">
        <v>0</v>
      </c>
      <c r="M14" s="20">
        <v>3</v>
      </c>
      <c r="N14" s="20">
        <v>48</v>
      </c>
      <c r="O14" s="20">
        <v>0</v>
      </c>
      <c r="P14" s="20">
        <v>0</v>
      </c>
      <c r="Q14" s="20">
        <v>0</v>
      </c>
      <c r="R14" s="20">
        <v>0</v>
      </c>
      <c r="S14" s="20">
        <v>249</v>
      </c>
      <c r="T14" s="20">
        <v>31</v>
      </c>
      <c r="U14" s="20">
        <v>16</v>
      </c>
      <c r="V14" s="20">
        <v>28</v>
      </c>
      <c r="W14" s="20">
        <v>324</v>
      </c>
    </row>
    <row r="15" spans="2:23" ht="20.100000000000001" customHeight="1" thickBot="1" x14ac:dyDescent="0.25">
      <c r="B15" s="4" t="s">
        <v>25</v>
      </c>
      <c r="C15" s="20">
        <v>308</v>
      </c>
      <c r="D15" s="20">
        <v>10</v>
      </c>
      <c r="E15" s="20">
        <v>25</v>
      </c>
      <c r="F15" s="20">
        <v>343</v>
      </c>
      <c r="G15" s="20">
        <v>205</v>
      </c>
      <c r="H15" s="20">
        <v>3</v>
      </c>
      <c r="I15" s="20">
        <v>0</v>
      </c>
      <c r="J15" s="20">
        <v>208</v>
      </c>
      <c r="K15" s="20">
        <v>103</v>
      </c>
      <c r="L15" s="20">
        <v>7</v>
      </c>
      <c r="M15" s="20">
        <v>25</v>
      </c>
      <c r="N15" s="20">
        <v>135</v>
      </c>
      <c r="O15" s="20">
        <v>0</v>
      </c>
      <c r="P15" s="20">
        <v>0</v>
      </c>
      <c r="Q15" s="20">
        <v>0</v>
      </c>
      <c r="R15" s="20">
        <v>0</v>
      </c>
      <c r="S15" s="20">
        <v>434</v>
      </c>
      <c r="T15" s="20">
        <v>91</v>
      </c>
      <c r="U15" s="20">
        <v>85</v>
      </c>
      <c r="V15" s="20">
        <v>5</v>
      </c>
      <c r="W15" s="20">
        <v>615</v>
      </c>
    </row>
    <row r="16" spans="2:23" ht="20.100000000000001" customHeight="1" thickBot="1" x14ac:dyDescent="0.25">
      <c r="B16" s="4" t="s">
        <v>26</v>
      </c>
      <c r="C16" s="20">
        <v>941</v>
      </c>
      <c r="D16" s="20">
        <v>61</v>
      </c>
      <c r="E16" s="20">
        <v>45</v>
      </c>
      <c r="F16" s="20">
        <v>1047</v>
      </c>
      <c r="G16" s="20">
        <v>670</v>
      </c>
      <c r="H16" s="20">
        <v>6</v>
      </c>
      <c r="I16" s="20">
        <v>16</v>
      </c>
      <c r="J16" s="20">
        <v>692</v>
      </c>
      <c r="K16" s="20">
        <v>271</v>
      </c>
      <c r="L16" s="20">
        <v>55</v>
      </c>
      <c r="M16" s="20">
        <v>29</v>
      </c>
      <c r="N16" s="20">
        <v>355</v>
      </c>
      <c r="O16" s="20">
        <v>0</v>
      </c>
      <c r="P16" s="20">
        <v>0</v>
      </c>
      <c r="Q16" s="20">
        <v>0</v>
      </c>
      <c r="R16" s="20">
        <v>0</v>
      </c>
      <c r="S16" s="20">
        <v>761</v>
      </c>
      <c r="T16" s="20">
        <v>118</v>
      </c>
      <c r="U16" s="20">
        <v>113</v>
      </c>
      <c r="V16" s="20">
        <v>138</v>
      </c>
      <c r="W16" s="20">
        <v>1130</v>
      </c>
    </row>
    <row r="17" spans="2:23" ht="20.100000000000001" customHeight="1" thickBot="1" x14ac:dyDescent="0.25">
      <c r="B17" s="4" t="s">
        <v>27</v>
      </c>
      <c r="C17" s="20">
        <v>83</v>
      </c>
      <c r="D17" s="20">
        <v>1</v>
      </c>
      <c r="E17" s="20">
        <v>5</v>
      </c>
      <c r="F17" s="20">
        <v>89</v>
      </c>
      <c r="G17" s="20">
        <v>40</v>
      </c>
      <c r="H17" s="20">
        <v>0</v>
      </c>
      <c r="I17" s="20">
        <v>3</v>
      </c>
      <c r="J17" s="20">
        <v>43</v>
      </c>
      <c r="K17" s="20">
        <v>43</v>
      </c>
      <c r="L17" s="20">
        <v>1</v>
      </c>
      <c r="M17" s="20">
        <v>2</v>
      </c>
      <c r="N17" s="20">
        <v>46</v>
      </c>
      <c r="O17" s="20">
        <v>0</v>
      </c>
      <c r="P17" s="20">
        <v>0</v>
      </c>
      <c r="Q17" s="20">
        <v>0</v>
      </c>
      <c r="R17" s="20">
        <v>0</v>
      </c>
      <c r="S17" s="20">
        <v>150</v>
      </c>
      <c r="T17" s="20">
        <v>14</v>
      </c>
      <c r="U17" s="20">
        <v>14</v>
      </c>
      <c r="V17" s="20">
        <v>9</v>
      </c>
      <c r="W17" s="20">
        <v>187</v>
      </c>
    </row>
    <row r="18" spans="2:23" ht="20.100000000000001" customHeight="1" thickBot="1" x14ac:dyDescent="0.25">
      <c r="B18" s="4" t="s">
        <v>28</v>
      </c>
      <c r="C18" s="20">
        <v>222</v>
      </c>
      <c r="D18" s="20">
        <v>2</v>
      </c>
      <c r="E18" s="20">
        <v>9</v>
      </c>
      <c r="F18" s="20">
        <v>233</v>
      </c>
      <c r="G18" s="20">
        <v>76</v>
      </c>
      <c r="H18" s="20">
        <v>0</v>
      </c>
      <c r="I18" s="20">
        <v>0</v>
      </c>
      <c r="J18" s="20">
        <v>76</v>
      </c>
      <c r="K18" s="20">
        <v>146</v>
      </c>
      <c r="L18" s="20">
        <v>2</v>
      </c>
      <c r="M18" s="20">
        <v>9</v>
      </c>
      <c r="N18" s="20">
        <v>157</v>
      </c>
      <c r="O18" s="20">
        <v>0</v>
      </c>
      <c r="P18" s="20">
        <v>0</v>
      </c>
      <c r="Q18" s="20">
        <v>0</v>
      </c>
      <c r="R18" s="20">
        <v>0</v>
      </c>
      <c r="S18" s="20">
        <v>472</v>
      </c>
      <c r="T18" s="20">
        <v>81</v>
      </c>
      <c r="U18" s="20">
        <v>24</v>
      </c>
      <c r="V18" s="20">
        <v>7</v>
      </c>
      <c r="W18" s="20">
        <v>584</v>
      </c>
    </row>
    <row r="19" spans="2:23" ht="20.100000000000001" customHeight="1" thickBot="1" x14ac:dyDescent="0.25">
      <c r="B19" s="4" t="s">
        <v>29</v>
      </c>
      <c r="C19" s="20">
        <v>246</v>
      </c>
      <c r="D19" s="20">
        <v>36</v>
      </c>
      <c r="E19" s="20">
        <v>54</v>
      </c>
      <c r="F19" s="20">
        <v>336</v>
      </c>
      <c r="G19" s="20">
        <v>61</v>
      </c>
      <c r="H19" s="20">
        <v>6</v>
      </c>
      <c r="I19" s="20">
        <v>5</v>
      </c>
      <c r="J19" s="20">
        <v>72</v>
      </c>
      <c r="K19" s="20">
        <v>185</v>
      </c>
      <c r="L19" s="20">
        <v>30</v>
      </c>
      <c r="M19" s="20">
        <v>49</v>
      </c>
      <c r="N19" s="20">
        <v>264</v>
      </c>
      <c r="O19" s="20">
        <v>0</v>
      </c>
      <c r="P19" s="20">
        <v>0</v>
      </c>
      <c r="Q19" s="20">
        <v>0</v>
      </c>
      <c r="R19" s="20">
        <v>0</v>
      </c>
      <c r="S19" s="20">
        <v>461</v>
      </c>
      <c r="T19" s="20">
        <v>67</v>
      </c>
      <c r="U19" s="20">
        <v>78</v>
      </c>
      <c r="V19" s="20">
        <v>51</v>
      </c>
      <c r="W19" s="20">
        <v>657</v>
      </c>
    </row>
    <row r="20" spans="2:23" ht="20.100000000000001" customHeight="1" thickBot="1" x14ac:dyDescent="0.25">
      <c r="B20" s="4" t="s">
        <v>30</v>
      </c>
      <c r="C20" s="20">
        <v>616</v>
      </c>
      <c r="D20" s="20">
        <v>20</v>
      </c>
      <c r="E20" s="20">
        <v>47</v>
      </c>
      <c r="F20" s="20">
        <v>683</v>
      </c>
      <c r="G20" s="20">
        <v>212</v>
      </c>
      <c r="H20" s="20">
        <v>6</v>
      </c>
      <c r="I20" s="20">
        <v>8</v>
      </c>
      <c r="J20" s="20">
        <v>226</v>
      </c>
      <c r="K20" s="20">
        <v>400</v>
      </c>
      <c r="L20" s="20">
        <v>14</v>
      </c>
      <c r="M20" s="20">
        <v>39</v>
      </c>
      <c r="N20" s="20">
        <v>453</v>
      </c>
      <c r="O20" s="20">
        <v>4</v>
      </c>
      <c r="P20" s="20">
        <v>0</v>
      </c>
      <c r="Q20" s="20">
        <v>0</v>
      </c>
      <c r="R20" s="20">
        <v>4</v>
      </c>
      <c r="S20" s="20">
        <v>1941</v>
      </c>
      <c r="T20" s="20">
        <v>435</v>
      </c>
      <c r="U20" s="20">
        <v>273</v>
      </c>
      <c r="V20" s="20">
        <v>226</v>
      </c>
      <c r="W20" s="20">
        <v>2875</v>
      </c>
    </row>
    <row r="21" spans="2:23" ht="20.100000000000001" customHeight="1" thickBot="1" x14ac:dyDescent="0.25">
      <c r="B21" s="4" t="s">
        <v>31</v>
      </c>
      <c r="C21" s="20">
        <v>1081</v>
      </c>
      <c r="D21" s="20">
        <v>84</v>
      </c>
      <c r="E21" s="20">
        <v>95</v>
      </c>
      <c r="F21" s="20">
        <v>1260</v>
      </c>
      <c r="G21" s="20">
        <v>215</v>
      </c>
      <c r="H21" s="20">
        <v>9</v>
      </c>
      <c r="I21" s="20">
        <v>6</v>
      </c>
      <c r="J21" s="20">
        <v>230</v>
      </c>
      <c r="K21" s="20">
        <v>858</v>
      </c>
      <c r="L21" s="20">
        <v>75</v>
      </c>
      <c r="M21" s="20">
        <v>89</v>
      </c>
      <c r="N21" s="20">
        <v>1022</v>
      </c>
      <c r="O21" s="20">
        <v>8</v>
      </c>
      <c r="P21" s="20">
        <v>0</v>
      </c>
      <c r="Q21" s="20">
        <v>0</v>
      </c>
      <c r="R21" s="20">
        <v>8</v>
      </c>
      <c r="S21" s="20">
        <v>1902</v>
      </c>
      <c r="T21" s="20">
        <v>299</v>
      </c>
      <c r="U21" s="20">
        <v>168</v>
      </c>
      <c r="V21" s="20">
        <v>177</v>
      </c>
      <c r="W21" s="20">
        <v>2546</v>
      </c>
    </row>
    <row r="22" spans="2:23" ht="20.100000000000001" customHeight="1" thickBot="1" x14ac:dyDescent="0.25">
      <c r="B22" s="4" t="s">
        <v>32</v>
      </c>
      <c r="C22" s="20">
        <v>139</v>
      </c>
      <c r="D22" s="20">
        <v>2</v>
      </c>
      <c r="E22" s="20">
        <v>10</v>
      </c>
      <c r="F22" s="20">
        <v>151</v>
      </c>
      <c r="G22" s="20">
        <v>51</v>
      </c>
      <c r="H22" s="20">
        <v>0</v>
      </c>
      <c r="I22" s="20">
        <v>0</v>
      </c>
      <c r="J22" s="20">
        <v>51</v>
      </c>
      <c r="K22" s="20">
        <v>88</v>
      </c>
      <c r="L22" s="20">
        <v>2</v>
      </c>
      <c r="M22" s="20">
        <v>10</v>
      </c>
      <c r="N22" s="20">
        <v>100</v>
      </c>
      <c r="O22" s="20">
        <v>0</v>
      </c>
      <c r="P22" s="20">
        <v>0</v>
      </c>
      <c r="Q22" s="20">
        <v>0</v>
      </c>
      <c r="R22" s="20">
        <v>0</v>
      </c>
      <c r="S22" s="20">
        <v>261</v>
      </c>
      <c r="T22" s="20">
        <v>35</v>
      </c>
      <c r="U22" s="20">
        <v>24</v>
      </c>
      <c r="V22" s="20">
        <v>9</v>
      </c>
      <c r="W22" s="20">
        <v>329</v>
      </c>
    </row>
    <row r="23" spans="2:23" ht="20.100000000000001" customHeight="1" thickBot="1" x14ac:dyDescent="0.25">
      <c r="B23" s="4" t="s">
        <v>33</v>
      </c>
      <c r="C23" s="20">
        <v>302</v>
      </c>
      <c r="D23" s="20">
        <v>6</v>
      </c>
      <c r="E23" s="20">
        <v>9</v>
      </c>
      <c r="F23" s="20">
        <v>317</v>
      </c>
      <c r="G23" s="20">
        <v>124</v>
      </c>
      <c r="H23" s="20">
        <v>0</v>
      </c>
      <c r="I23" s="20">
        <v>2</v>
      </c>
      <c r="J23" s="20">
        <v>126</v>
      </c>
      <c r="K23" s="20">
        <v>178</v>
      </c>
      <c r="L23" s="20">
        <v>6</v>
      </c>
      <c r="M23" s="20">
        <v>7</v>
      </c>
      <c r="N23" s="20">
        <v>191</v>
      </c>
      <c r="O23" s="20">
        <v>0</v>
      </c>
      <c r="P23" s="20">
        <v>0</v>
      </c>
      <c r="Q23" s="20">
        <v>0</v>
      </c>
      <c r="R23" s="20">
        <v>0</v>
      </c>
      <c r="S23" s="20">
        <v>690</v>
      </c>
      <c r="T23" s="20">
        <v>61</v>
      </c>
      <c r="U23" s="20">
        <v>56</v>
      </c>
      <c r="V23" s="20">
        <v>27</v>
      </c>
      <c r="W23" s="20">
        <v>834</v>
      </c>
    </row>
    <row r="24" spans="2:23" ht="20.100000000000001" customHeight="1" thickBot="1" x14ac:dyDescent="0.25">
      <c r="B24" s="4" t="s">
        <v>34</v>
      </c>
      <c r="C24" s="20">
        <v>622</v>
      </c>
      <c r="D24" s="20">
        <v>44</v>
      </c>
      <c r="E24" s="20">
        <v>76</v>
      </c>
      <c r="F24" s="20">
        <v>742</v>
      </c>
      <c r="G24" s="20">
        <v>172</v>
      </c>
      <c r="H24" s="20">
        <v>3</v>
      </c>
      <c r="I24" s="20">
        <v>10</v>
      </c>
      <c r="J24" s="20">
        <v>185</v>
      </c>
      <c r="K24" s="20">
        <v>450</v>
      </c>
      <c r="L24" s="20">
        <v>41</v>
      </c>
      <c r="M24" s="20">
        <v>66</v>
      </c>
      <c r="N24" s="20">
        <v>557</v>
      </c>
      <c r="O24" s="20">
        <v>0</v>
      </c>
      <c r="P24" s="20">
        <v>0</v>
      </c>
      <c r="Q24" s="20">
        <v>0</v>
      </c>
      <c r="R24" s="20">
        <v>0</v>
      </c>
      <c r="S24" s="20">
        <v>1646</v>
      </c>
      <c r="T24" s="20">
        <v>446</v>
      </c>
      <c r="U24" s="20">
        <v>230</v>
      </c>
      <c r="V24" s="20">
        <v>130</v>
      </c>
      <c r="W24" s="20">
        <v>2452</v>
      </c>
    </row>
    <row r="25" spans="2:23" ht="20.100000000000001" customHeight="1" thickBot="1" x14ac:dyDescent="0.25">
      <c r="B25" s="4" t="s">
        <v>35</v>
      </c>
      <c r="C25" s="20">
        <v>238</v>
      </c>
      <c r="D25" s="20">
        <v>7</v>
      </c>
      <c r="E25" s="20">
        <v>12</v>
      </c>
      <c r="F25" s="20">
        <v>257</v>
      </c>
      <c r="G25" s="20">
        <v>146</v>
      </c>
      <c r="H25" s="20">
        <v>3</v>
      </c>
      <c r="I25" s="20">
        <v>6</v>
      </c>
      <c r="J25" s="20">
        <v>155</v>
      </c>
      <c r="K25" s="20">
        <v>92</v>
      </c>
      <c r="L25" s="20">
        <v>4</v>
      </c>
      <c r="M25" s="20">
        <v>6</v>
      </c>
      <c r="N25" s="20">
        <v>102</v>
      </c>
      <c r="O25" s="20">
        <v>0</v>
      </c>
      <c r="P25" s="20">
        <v>0</v>
      </c>
      <c r="Q25" s="20">
        <v>0</v>
      </c>
      <c r="R25" s="20">
        <v>0</v>
      </c>
      <c r="S25" s="20">
        <v>479</v>
      </c>
      <c r="T25" s="20">
        <v>79</v>
      </c>
      <c r="U25" s="20">
        <v>54</v>
      </c>
      <c r="V25" s="20">
        <v>53</v>
      </c>
      <c r="W25" s="20">
        <v>665</v>
      </c>
    </row>
    <row r="26" spans="2:23" ht="20.100000000000001" customHeight="1" thickBot="1" x14ac:dyDescent="0.25">
      <c r="B26" s="4" t="s">
        <v>36</v>
      </c>
      <c r="C26" s="20">
        <v>58</v>
      </c>
      <c r="D26" s="20">
        <v>4</v>
      </c>
      <c r="E26" s="20">
        <v>1</v>
      </c>
      <c r="F26" s="20">
        <v>63</v>
      </c>
      <c r="G26" s="20">
        <v>10</v>
      </c>
      <c r="H26" s="20">
        <v>0</v>
      </c>
      <c r="I26" s="20">
        <v>0</v>
      </c>
      <c r="J26" s="20">
        <v>10</v>
      </c>
      <c r="K26" s="20">
        <v>48</v>
      </c>
      <c r="L26" s="20">
        <v>4</v>
      </c>
      <c r="M26" s="20">
        <v>1</v>
      </c>
      <c r="N26" s="20">
        <v>53</v>
      </c>
      <c r="O26" s="20">
        <v>0</v>
      </c>
      <c r="P26" s="20">
        <v>0</v>
      </c>
      <c r="Q26" s="20">
        <v>0</v>
      </c>
      <c r="R26" s="20">
        <v>0</v>
      </c>
      <c r="S26" s="20">
        <v>237</v>
      </c>
      <c r="T26" s="20">
        <v>25</v>
      </c>
      <c r="U26" s="20">
        <v>30</v>
      </c>
      <c r="V26" s="20">
        <v>21</v>
      </c>
      <c r="W26" s="20">
        <v>313</v>
      </c>
    </row>
    <row r="27" spans="2:23" ht="20.100000000000001" customHeight="1" thickBot="1" x14ac:dyDescent="0.25">
      <c r="B27" s="5" t="s">
        <v>37</v>
      </c>
      <c r="C27" s="20">
        <v>239</v>
      </c>
      <c r="D27" s="20">
        <v>10</v>
      </c>
      <c r="E27" s="20">
        <v>33</v>
      </c>
      <c r="F27" s="20">
        <v>282</v>
      </c>
      <c r="G27" s="20">
        <v>128</v>
      </c>
      <c r="H27" s="20">
        <v>8</v>
      </c>
      <c r="I27" s="20">
        <v>19</v>
      </c>
      <c r="J27" s="20">
        <v>155</v>
      </c>
      <c r="K27" s="20">
        <v>111</v>
      </c>
      <c r="L27" s="20">
        <v>2</v>
      </c>
      <c r="M27" s="20">
        <v>14</v>
      </c>
      <c r="N27" s="20">
        <v>127</v>
      </c>
      <c r="O27" s="20">
        <v>0</v>
      </c>
      <c r="P27" s="20">
        <v>0</v>
      </c>
      <c r="Q27" s="20">
        <v>0</v>
      </c>
      <c r="R27" s="20">
        <v>0</v>
      </c>
      <c r="S27" s="20">
        <v>563</v>
      </c>
      <c r="T27" s="20">
        <v>91</v>
      </c>
      <c r="U27" s="20">
        <v>30</v>
      </c>
      <c r="V27" s="20">
        <v>35</v>
      </c>
      <c r="W27" s="20">
        <v>719</v>
      </c>
    </row>
    <row r="28" spans="2:23" ht="20.100000000000001" customHeight="1" thickBot="1" x14ac:dyDescent="0.25">
      <c r="B28" s="6" t="s">
        <v>38</v>
      </c>
      <c r="C28" s="21">
        <v>16</v>
      </c>
      <c r="D28" s="21">
        <v>0</v>
      </c>
      <c r="E28" s="21">
        <v>1</v>
      </c>
      <c r="F28" s="21">
        <v>17</v>
      </c>
      <c r="G28" s="21">
        <v>2</v>
      </c>
      <c r="H28" s="21">
        <v>0</v>
      </c>
      <c r="I28" s="21">
        <v>0</v>
      </c>
      <c r="J28" s="21">
        <v>2</v>
      </c>
      <c r="K28" s="21">
        <v>14</v>
      </c>
      <c r="L28" s="21">
        <v>0</v>
      </c>
      <c r="M28" s="21">
        <v>1</v>
      </c>
      <c r="N28" s="21">
        <v>15</v>
      </c>
      <c r="O28" s="21">
        <v>0</v>
      </c>
      <c r="P28" s="21">
        <v>0</v>
      </c>
      <c r="Q28" s="21">
        <v>0</v>
      </c>
      <c r="R28" s="21">
        <v>0</v>
      </c>
      <c r="S28" s="21">
        <v>113</v>
      </c>
      <c r="T28" s="21">
        <v>2</v>
      </c>
      <c r="U28" s="21">
        <v>15</v>
      </c>
      <c r="V28" s="21">
        <v>42</v>
      </c>
      <c r="W28" s="21">
        <v>172</v>
      </c>
    </row>
    <row r="29" spans="2:23" ht="20.100000000000001" customHeight="1" thickBot="1" x14ac:dyDescent="0.25">
      <c r="B29" s="7" t="s">
        <v>39</v>
      </c>
      <c r="C29" s="9">
        <f>SUM(C12:C28)</f>
        <v>7362</v>
      </c>
      <c r="D29" s="9">
        <f t="shared" ref="D29:W29" si="0">SUM(D12:D28)</f>
        <v>373</v>
      </c>
      <c r="E29" s="9">
        <f t="shared" si="0"/>
        <v>572</v>
      </c>
      <c r="F29" s="9">
        <f t="shared" si="0"/>
        <v>8307</v>
      </c>
      <c r="G29" s="9">
        <f t="shared" si="0"/>
        <v>3116</v>
      </c>
      <c r="H29" s="9">
        <f t="shared" si="0"/>
        <v>60</v>
      </c>
      <c r="I29" s="9">
        <f t="shared" si="0"/>
        <v>112</v>
      </c>
      <c r="J29" s="9">
        <f t="shared" si="0"/>
        <v>3288</v>
      </c>
      <c r="K29" s="9">
        <f t="shared" si="0"/>
        <v>4234</v>
      </c>
      <c r="L29" s="9">
        <f t="shared" si="0"/>
        <v>313</v>
      </c>
      <c r="M29" s="9">
        <f t="shared" si="0"/>
        <v>460</v>
      </c>
      <c r="N29" s="9">
        <f t="shared" si="0"/>
        <v>5007</v>
      </c>
      <c r="O29" s="9">
        <f t="shared" si="0"/>
        <v>12</v>
      </c>
      <c r="P29" s="9">
        <f t="shared" si="0"/>
        <v>0</v>
      </c>
      <c r="Q29" s="9">
        <f t="shared" si="0"/>
        <v>0</v>
      </c>
      <c r="R29" s="9">
        <f t="shared" si="0"/>
        <v>12</v>
      </c>
      <c r="S29" s="9">
        <f t="shared" si="0"/>
        <v>13319</v>
      </c>
      <c r="T29" s="9">
        <f t="shared" si="0"/>
        <v>2287</v>
      </c>
      <c r="U29" s="9">
        <f t="shared" si="0"/>
        <v>1513</v>
      </c>
      <c r="V29" s="9">
        <f t="shared" si="0"/>
        <v>1211</v>
      </c>
      <c r="W29" s="9">
        <f t="shared" si="0"/>
        <v>18330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7" t="s">
        <v>239</v>
      </c>
      <c r="D9" s="70"/>
      <c r="E9" s="70"/>
      <c r="F9" s="70"/>
      <c r="G9" s="84"/>
      <c r="H9" s="77" t="s">
        <v>240</v>
      </c>
      <c r="I9" s="70"/>
      <c r="J9" s="70"/>
      <c r="K9" s="70"/>
      <c r="L9" s="84"/>
      <c r="M9" s="77" t="s">
        <v>52</v>
      </c>
      <c r="N9" s="70"/>
      <c r="O9" s="70"/>
      <c r="P9" s="70"/>
      <c r="Q9" s="84"/>
    </row>
    <row r="10" spans="2:17" ht="28.5" customHeight="1" x14ac:dyDescent="0.2">
      <c r="B10" s="11"/>
      <c r="C10" s="87" t="s">
        <v>128</v>
      </c>
      <c r="D10" s="87"/>
      <c r="E10" s="87" t="s">
        <v>129</v>
      </c>
      <c r="F10" s="87"/>
      <c r="G10" s="85" t="s">
        <v>52</v>
      </c>
      <c r="H10" s="87" t="s">
        <v>130</v>
      </c>
      <c r="I10" s="87"/>
      <c r="J10" s="85" t="s">
        <v>129</v>
      </c>
      <c r="K10" s="85"/>
      <c r="L10" s="85" t="s">
        <v>52</v>
      </c>
      <c r="M10" s="87" t="s">
        <v>128</v>
      </c>
      <c r="N10" s="87"/>
      <c r="O10" s="85" t="s">
        <v>129</v>
      </c>
      <c r="P10" s="85"/>
      <c r="Q10" s="85" t="s">
        <v>52</v>
      </c>
    </row>
    <row r="11" spans="2:17" ht="42" customHeight="1" thickBot="1" x14ac:dyDescent="0.25">
      <c r="B11" s="13"/>
      <c r="C11" s="22" t="s">
        <v>41</v>
      </c>
      <c r="D11" s="22" t="s">
        <v>131</v>
      </c>
      <c r="E11" s="22" t="s">
        <v>41</v>
      </c>
      <c r="F11" s="22" t="s">
        <v>131</v>
      </c>
      <c r="G11" s="86"/>
      <c r="H11" s="22" t="s">
        <v>41</v>
      </c>
      <c r="I11" s="22" t="s">
        <v>131</v>
      </c>
      <c r="J11" s="22" t="s">
        <v>41</v>
      </c>
      <c r="K11" s="22" t="s">
        <v>131</v>
      </c>
      <c r="L11" s="86"/>
      <c r="M11" s="22" t="s">
        <v>41</v>
      </c>
      <c r="N11" s="22" t="s">
        <v>131</v>
      </c>
      <c r="O11" s="22" t="s">
        <v>41</v>
      </c>
      <c r="P11" s="22" t="s">
        <v>131</v>
      </c>
      <c r="Q11" s="86"/>
    </row>
    <row r="12" spans="2:17" ht="20.100000000000001" customHeight="1" thickBot="1" x14ac:dyDescent="0.25">
      <c r="B12" s="3" t="s">
        <v>22</v>
      </c>
      <c r="C12" s="19">
        <v>64</v>
      </c>
      <c r="D12" s="19">
        <v>39</v>
      </c>
      <c r="E12" s="19">
        <v>2948</v>
      </c>
      <c r="F12" s="19">
        <v>3162</v>
      </c>
      <c r="G12" s="19">
        <v>6213</v>
      </c>
      <c r="H12" s="19">
        <v>0</v>
      </c>
      <c r="I12" s="19">
        <v>2</v>
      </c>
      <c r="J12" s="19">
        <v>0</v>
      </c>
      <c r="K12" s="19">
        <v>63</v>
      </c>
      <c r="L12" s="19">
        <v>65</v>
      </c>
      <c r="M12" s="19">
        <v>64</v>
      </c>
      <c r="N12" s="19">
        <v>41</v>
      </c>
      <c r="O12" s="19">
        <v>2948</v>
      </c>
      <c r="P12" s="19">
        <v>3225</v>
      </c>
      <c r="Q12" s="19">
        <v>6278</v>
      </c>
    </row>
    <row r="13" spans="2:17" ht="20.100000000000001" customHeight="1" thickBot="1" x14ac:dyDescent="0.25">
      <c r="B13" s="4" t="s">
        <v>23</v>
      </c>
      <c r="C13" s="20">
        <v>2</v>
      </c>
      <c r="D13" s="20">
        <v>7</v>
      </c>
      <c r="E13" s="20">
        <v>262</v>
      </c>
      <c r="F13" s="20">
        <v>437</v>
      </c>
      <c r="G13" s="20">
        <v>708</v>
      </c>
      <c r="H13" s="20">
        <v>0</v>
      </c>
      <c r="I13" s="20">
        <v>2</v>
      </c>
      <c r="J13" s="20">
        <v>0</v>
      </c>
      <c r="K13" s="20">
        <v>8</v>
      </c>
      <c r="L13" s="20">
        <v>10</v>
      </c>
      <c r="M13" s="20">
        <v>2</v>
      </c>
      <c r="N13" s="20">
        <v>9</v>
      </c>
      <c r="O13" s="20">
        <v>262</v>
      </c>
      <c r="P13" s="20">
        <v>445</v>
      </c>
      <c r="Q13" s="20">
        <v>718</v>
      </c>
    </row>
    <row r="14" spans="2:17" ht="20.100000000000001" customHeight="1" thickBot="1" x14ac:dyDescent="0.25">
      <c r="B14" s="4" t="s">
        <v>24</v>
      </c>
      <c r="C14" s="20">
        <v>3</v>
      </c>
      <c r="D14" s="20">
        <v>8</v>
      </c>
      <c r="E14" s="20">
        <v>208</v>
      </c>
      <c r="F14" s="20">
        <v>552</v>
      </c>
      <c r="G14" s="20">
        <v>771</v>
      </c>
      <c r="H14" s="20">
        <v>0</v>
      </c>
      <c r="I14" s="20">
        <v>0</v>
      </c>
      <c r="J14" s="20">
        <v>0</v>
      </c>
      <c r="K14" s="20">
        <v>1</v>
      </c>
      <c r="L14" s="20">
        <v>1</v>
      </c>
      <c r="M14" s="20">
        <v>3</v>
      </c>
      <c r="N14" s="20">
        <v>8</v>
      </c>
      <c r="O14" s="20">
        <v>208</v>
      </c>
      <c r="P14" s="20">
        <v>553</v>
      </c>
      <c r="Q14" s="20">
        <v>772</v>
      </c>
    </row>
    <row r="15" spans="2:17" ht="20.100000000000001" customHeight="1" thickBot="1" x14ac:dyDescent="0.25">
      <c r="B15" s="4" t="s">
        <v>25</v>
      </c>
      <c r="C15" s="20">
        <v>14</v>
      </c>
      <c r="D15" s="20">
        <v>14</v>
      </c>
      <c r="E15" s="20">
        <v>262</v>
      </c>
      <c r="F15" s="20">
        <v>619</v>
      </c>
      <c r="G15" s="20">
        <v>909</v>
      </c>
      <c r="H15" s="20">
        <v>0</v>
      </c>
      <c r="I15" s="20">
        <v>2</v>
      </c>
      <c r="J15" s="20">
        <v>0</v>
      </c>
      <c r="K15" s="20">
        <v>5</v>
      </c>
      <c r="L15" s="20">
        <v>7</v>
      </c>
      <c r="M15" s="20">
        <v>14</v>
      </c>
      <c r="N15" s="20">
        <v>16</v>
      </c>
      <c r="O15" s="20">
        <v>262</v>
      </c>
      <c r="P15" s="20">
        <v>624</v>
      </c>
      <c r="Q15" s="20">
        <v>916</v>
      </c>
    </row>
    <row r="16" spans="2:17" ht="20.100000000000001" customHeight="1" thickBot="1" x14ac:dyDescent="0.25">
      <c r="B16" s="4" t="s">
        <v>26</v>
      </c>
      <c r="C16" s="20">
        <v>9</v>
      </c>
      <c r="D16" s="20">
        <v>7</v>
      </c>
      <c r="E16" s="20">
        <v>275</v>
      </c>
      <c r="F16" s="20">
        <v>400</v>
      </c>
      <c r="G16" s="20">
        <v>691</v>
      </c>
      <c r="H16" s="20">
        <v>0</v>
      </c>
      <c r="I16" s="20">
        <v>3</v>
      </c>
      <c r="J16" s="20">
        <v>0</v>
      </c>
      <c r="K16" s="20">
        <v>3</v>
      </c>
      <c r="L16" s="20">
        <v>6</v>
      </c>
      <c r="M16" s="20">
        <v>9</v>
      </c>
      <c r="N16" s="20">
        <v>10</v>
      </c>
      <c r="O16" s="20">
        <v>275</v>
      </c>
      <c r="P16" s="20">
        <v>403</v>
      </c>
      <c r="Q16" s="20">
        <v>697</v>
      </c>
    </row>
    <row r="17" spans="2:17" ht="20.100000000000001" customHeight="1" thickBot="1" x14ac:dyDescent="0.25">
      <c r="B17" s="4" t="s">
        <v>27</v>
      </c>
      <c r="C17" s="20">
        <v>4</v>
      </c>
      <c r="D17" s="20">
        <v>1</v>
      </c>
      <c r="E17" s="20">
        <v>189</v>
      </c>
      <c r="F17" s="20">
        <v>92</v>
      </c>
      <c r="G17" s="20">
        <v>286</v>
      </c>
      <c r="H17" s="20">
        <v>0</v>
      </c>
      <c r="I17" s="20">
        <v>0</v>
      </c>
      <c r="J17" s="20">
        <v>0</v>
      </c>
      <c r="K17" s="20">
        <v>1</v>
      </c>
      <c r="L17" s="20">
        <v>1</v>
      </c>
      <c r="M17" s="20">
        <v>4</v>
      </c>
      <c r="N17" s="20">
        <v>1</v>
      </c>
      <c r="O17" s="20">
        <v>189</v>
      </c>
      <c r="P17" s="20">
        <v>93</v>
      </c>
      <c r="Q17" s="20">
        <v>287</v>
      </c>
    </row>
    <row r="18" spans="2:17" ht="20.100000000000001" customHeight="1" thickBot="1" x14ac:dyDescent="0.25">
      <c r="B18" s="4" t="s">
        <v>28</v>
      </c>
      <c r="C18" s="20">
        <v>15</v>
      </c>
      <c r="D18" s="20">
        <v>12</v>
      </c>
      <c r="E18" s="20">
        <v>502</v>
      </c>
      <c r="F18" s="20">
        <v>748</v>
      </c>
      <c r="G18" s="20">
        <v>1277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15</v>
      </c>
      <c r="N18" s="20">
        <v>12</v>
      </c>
      <c r="O18" s="20">
        <v>502</v>
      </c>
      <c r="P18" s="20">
        <v>748</v>
      </c>
      <c r="Q18" s="20">
        <v>1277</v>
      </c>
    </row>
    <row r="19" spans="2:17" ht="20.100000000000001" customHeight="1" thickBot="1" x14ac:dyDescent="0.25">
      <c r="B19" s="4" t="s">
        <v>29</v>
      </c>
      <c r="C19" s="20">
        <v>4</v>
      </c>
      <c r="D19" s="20">
        <v>14</v>
      </c>
      <c r="E19" s="20">
        <v>612</v>
      </c>
      <c r="F19" s="20">
        <v>544</v>
      </c>
      <c r="G19" s="20">
        <v>1174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4</v>
      </c>
      <c r="N19" s="20">
        <v>14</v>
      </c>
      <c r="O19" s="20">
        <v>612</v>
      </c>
      <c r="P19" s="20">
        <v>544</v>
      </c>
      <c r="Q19" s="20">
        <v>1174</v>
      </c>
    </row>
    <row r="20" spans="2:17" ht="20.100000000000001" customHeight="1" thickBot="1" x14ac:dyDescent="0.25">
      <c r="B20" s="4" t="s">
        <v>30</v>
      </c>
      <c r="C20" s="20">
        <v>25</v>
      </c>
      <c r="D20" s="20">
        <v>33</v>
      </c>
      <c r="E20" s="20">
        <v>3592</v>
      </c>
      <c r="F20" s="20">
        <v>3174</v>
      </c>
      <c r="G20" s="20">
        <v>6824</v>
      </c>
      <c r="H20" s="20">
        <v>0</v>
      </c>
      <c r="I20" s="20">
        <v>1</v>
      </c>
      <c r="J20" s="20">
        <v>0</v>
      </c>
      <c r="K20" s="20">
        <v>17</v>
      </c>
      <c r="L20" s="20">
        <v>18</v>
      </c>
      <c r="M20" s="20">
        <v>25</v>
      </c>
      <c r="N20" s="20">
        <v>34</v>
      </c>
      <c r="O20" s="20">
        <v>3592</v>
      </c>
      <c r="P20" s="20">
        <v>3191</v>
      </c>
      <c r="Q20" s="20">
        <v>6842</v>
      </c>
    </row>
    <row r="21" spans="2:17" ht="20.100000000000001" customHeight="1" thickBot="1" x14ac:dyDescent="0.25">
      <c r="B21" s="4" t="s">
        <v>31</v>
      </c>
      <c r="C21" s="20">
        <v>44</v>
      </c>
      <c r="D21" s="20">
        <v>76</v>
      </c>
      <c r="E21" s="20">
        <v>1812</v>
      </c>
      <c r="F21" s="20">
        <v>2468</v>
      </c>
      <c r="G21" s="20">
        <v>4400</v>
      </c>
      <c r="H21" s="20">
        <v>0</v>
      </c>
      <c r="I21" s="20">
        <v>6</v>
      </c>
      <c r="J21" s="20">
        <v>0</v>
      </c>
      <c r="K21" s="20">
        <v>5</v>
      </c>
      <c r="L21" s="20">
        <v>11</v>
      </c>
      <c r="M21" s="20">
        <v>44</v>
      </c>
      <c r="N21" s="20">
        <v>82</v>
      </c>
      <c r="O21" s="20">
        <v>1812</v>
      </c>
      <c r="P21" s="20">
        <v>2473</v>
      </c>
      <c r="Q21" s="20">
        <v>4411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13</v>
      </c>
      <c r="E22" s="20">
        <v>32</v>
      </c>
      <c r="F22" s="20">
        <v>411</v>
      </c>
      <c r="G22" s="20">
        <v>456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13</v>
      </c>
      <c r="O22" s="20">
        <v>32</v>
      </c>
      <c r="P22" s="20">
        <v>411</v>
      </c>
      <c r="Q22" s="20">
        <v>456</v>
      </c>
    </row>
    <row r="23" spans="2:17" ht="20.100000000000001" customHeight="1" thickBot="1" x14ac:dyDescent="0.25">
      <c r="B23" s="4" t="s">
        <v>33</v>
      </c>
      <c r="C23" s="20">
        <v>10</v>
      </c>
      <c r="D23" s="20">
        <v>50</v>
      </c>
      <c r="E23" s="20">
        <v>334</v>
      </c>
      <c r="F23" s="20">
        <v>908</v>
      </c>
      <c r="G23" s="20">
        <v>1302</v>
      </c>
      <c r="H23" s="20">
        <v>0</v>
      </c>
      <c r="I23" s="20">
        <v>1</v>
      </c>
      <c r="J23" s="20">
        <v>0</v>
      </c>
      <c r="K23" s="20">
        <v>8</v>
      </c>
      <c r="L23" s="20">
        <v>9</v>
      </c>
      <c r="M23" s="20">
        <v>10</v>
      </c>
      <c r="N23" s="20">
        <v>51</v>
      </c>
      <c r="O23" s="20">
        <v>334</v>
      </c>
      <c r="P23" s="20">
        <v>916</v>
      </c>
      <c r="Q23" s="20">
        <v>1311</v>
      </c>
    </row>
    <row r="24" spans="2:17" ht="20.100000000000001" customHeight="1" thickBot="1" x14ac:dyDescent="0.25">
      <c r="B24" s="4" t="s">
        <v>34</v>
      </c>
      <c r="C24" s="20">
        <v>9</v>
      </c>
      <c r="D24" s="20">
        <v>14</v>
      </c>
      <c r="E24" s="20">
        <v>1712</v>
      </c>
      <c r="F24" s="20">
        <v>3805</v>
      </c>
      <c r="G24" s="20">
        <v>5540</v>
      </c>
      <c r="H24" s="20">
        <v>0</v>
      </c>
      <c r="I24" s="20">
        <v>1</v>
      </c>
      <c r="J24" s="20">
        <v>0</v>
      </c>
      <c r="K24" s="20">
        <v>17</v>
      </c>
      <c r="L24" s="20">
        <v>18</v>
      </c>
      <c r="M24" s="20">
        <v>9</v>
      </c>
      <c r="N24" s="20">
        <v>15</v>
      </c>
      <c r="O24" s="20">
        <v>1712</v>
      </c>
      <c r="P24" s="20">
        <v>3822</v>
      </c>
      <c r="Q24" s="20">
        <v>5558</v>
      </c>
    </row>
    <row r="25" spans="2:17" ht="20.100000000000001" customHeight="1" thickBot="1" x14ac:dyDescent="0.25">
      <c r="B25" s="4" t="s">
        <v>35</v>
      </c>
      <c r="C25" s="20">
        <v>30</v>
      </c>
      <c r="D25" s="20">
        <v>8</v>
      </c>
      <c r="E25" s="20">
        <v>487</v>
      </c>
      <c r="F25" s="20">
        <v>438</v>
      </c>
      <c r="G25" s="20">
        <v>963</v>
      </c>
      <c r="H25" s="20">
        <v>0</v>
      </c>
      <c r="I25" s="20">
        <v>2</v>
      </c>
      <c r="J25" s="20">
        <v>0</v>
      </c>
      <c r="K25" s="20">
        <v>13</v>
      </c>
      <c r="L25" s="20">
        <v>15</v>
      </c>
      <c r="M25" s="20">
        <v>30</v>
      </c>
      <c r="N25" s="20">
        <v>10</v>
      </c>
      <c r="O25" s="20">
        <v>487</v>
      </c>
      <c r="P25" s="20">
        <v>451</v>
      </c>
      <c r="Q25" s="20">
        <v>978</v>
      </c>
    </row>
    <row r="26" spans="2:17" ht="20.100000000000001" customHeight="1" thickBot="1" x14ac:dyDescent="0.25">
      <c r="B26" s="4" t="s">
        <v>36</v>
      </c>
      <c r="C26" s="20">
        <v>0</v>
      </c>
      <c r="D26" s="20">
        <v>0</v>
      </c>
      <c r="E26" s="20">
        <v>38</v>
      </c>
      <c r="F26" s="20">
        <v>219</v>
      </c>
      <c r="G26" s="20">
        <v>257</v>
      </c>
      <c r="H26" s="20">
        <v>0</v>
      </c>
      <c r="I26" s="20">
        <v>1</v>
      </c>
      <c r="J26" s="20">
        <v>0</v>
      </c>
      <c r="K26" s="20">
        <v>0</v>
      </c>
      <c r="L26" s="20">
        <v>1</v>
      </c>
      <c r="M26" s="20">
        <v>0</v>
      </c>
      <c r="N26" s="20">
        <v>1</v>
      </c>
      <c r="O26" s="20">
        <v>38</v>
      </c>
      <c r="P26" s="20">
        <v>219</v>
      </c>
      <c r="Q26" s="20">
        <v>258</v>
      </c>
    </row>
    <row r="27" spans="2:17" ht="20.100000000000001" customHeight="1" thickBot="1" x14ac:dyDescent="0.25">
      <c r="B27" s="5" t="s">
        <v>37</v>
      </c>
      <c r="C27" s="20">
        <v>8</v>
      </c>
      <c r="D27" s="20">
        <v>20</v>
      </c>
      <c r="E27" s="20">
        <v>354</v>
      </c>
      <c r="F27" s="20">
        <v>1003</v>
      </c>
      <c r="G27" s="20">
        <v>1385</v>
      </c>
      <c r="H27" s="20">
        <v>0</v>
      </c>
      <c r="I27" s="20">
        <v>2</v>
      </c>
      <c r="J27" s="20">
        <v>0</v>
      </c>
      <c r="K27" s="20">
        <v>7</v>
      </c>
      <c r="L27" s="20">
        <v>9</v>
      </c>
      <c r="M27" s="20">
        <v>8</v>
      </c>
      <c r="N27" s="20">
        <v>22</v>
      </c>
      <c r="O27" s="20">
        <v>354</v>
      </c>
      <c r="P27" s="20">
        <v>1010</v>
      </c>
      <c r="Q27" s="20">
        <v>1394</v>
      </c>
    </row>
    <row r="28" spans="2:17" ht="20.100000000000001" customHeight="1" thickBot="1" x14ac:dyDescent="0.25">
      <c r="B28" s="6" t="s">
        <v>38</v>
      </c>
      <c r="C28" s="21">
        <v>0</v>
      </c>
      <c r="D28" s="21">
        <v>0</v>
      </c>
      <c r="E28" s="21">
        <v>70</v>
      </c>
      <c r="F28" s="21">
        <v>82</v>
      </c>
      <c r="G28" s="21">
        <v>152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70</v>
      </c>
      <c r="P28" s="21">
        <v>82</v>
      </c>
      <c r="Q28" s="21">
        <v>152</v>
      </c>
    </row>
    <row r="29" spans="2:17" ht="20.100000000000001" customHeight="1" thickBot="1" x14ac:dyDescent="0.25">
      <c r="B29" s="7" t="s">
        <v>39</v>
      </c>
      <c r="C29" s="9">
        <f>SUM(C12:C28)</f>
        <v>241</v>
      </c>
      <c r="D29" s="9">
        <f t="shared" ref="D29:Q29" si="0">SUM(D12:D28)</f>
        <v>316</v>
      </c>
      <c r="E29" s="9">
        <f t="shared" si="0"/>
        <v>13689</v>
      </c>
      <c r="F29" s="9">
        <f t="shared" si="0"/>
        <v>19062</v>
      </c>
      <c r="G29" s="9">
        <f t="shared" si="0"/>
        <v>33308</v>
      </c>
      <c r="H29" s="9">
        <f t="shared" si="0"/>
        <v>0</v>
      </c>
      <c r="I29" s="9">
        <f t="shared" si="0"/>
        <v>23</v>
      </c>
      <c r="J29" s="9">
        <f t="shared" si="0"/>
        <v>0</v>
      </c>
      <c r="K29" s="9">
        <f t="shared" si="0"/>
        <v>148</v>
      </c>
      <c r="L29" s="9">
        <f t="shared" si="0"/>
        <v>171</v>
      </c>
      <c r="M29" s="9">
        <f t="shared" si="0"/>
        <v>241</v>
      </c>
      <c r="N29" s="9">
        <f t="shared" si="0"/>
        <v>339</v>
      </c>
      <c r="O29" s="9">
        <f t="shared" si="0"/>
        <v>13689</v>
      </c>
      <c r="P29" s="9">
        <f t="shared" si="0"/>
        <v>19210</v>
      </c>
      <c r="Q29" s="9">
        <f t="shared" si="0"/>
        <v>33479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2022-03-01T11:18:48Z</dcterms:modified>
</cp:coreProperties>
</file>